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Julissa Orellana\Desktop\COORDINACIÓN COCOIN AÑO 2025\PRODUCTOS MES DE JUNIO AHAC-ONADICI AÑO 2025\PRODUCTOS JUNIO 2025\AHAC JUNIO 2025 ONADICI\"/>
    </mc:Choice>
  </mc:AlternateContent>
  <xr:revisionPtr revIDLastSave="0" documentId="8_{DAD7283A-F78E-438A-A621-3CECE79D07D3}" xr6:coauthVersionLast="47" xr6:coauthVersionMax="47" xr10:uidLastSave="{00000000-0000-0000-0000-000000000000}"/>
  <bookViews>
    <workbookView xWindow="-120" yWindow="-120" windowWidth="20730" windowHeight="11040" tabRatio="879" activeTab="1" xr2:uid="{00000000-000D-0000-FFFF-FFFF00000000}"/>
  </bookViews>
  <sheets>
    <sheet name="A52 SUPERVI CONT" sheetId="7" r:id="rId1"/>
    <sheet name="A53a CUESTIONARIO" sheetId="1" r:id="rId2"/>
    <sheet name="VERO" sheetId="4" state="hidden" r:id="rId3"/>
    <sheet name="A53bRESUMEN" sheetId="3" r:id="rId4"/>
    <sheet name="Hoja2" sheetId="2" state="hidden" r:id="rId5"/>
  </sheets>
  <definedNames>
    <definedName name="_xlnm._FilterDatabase" localSheetId="1" hidden="1">'A53a CUESTIONARIO'!$A$10:$L$192</definedName>
    <definedName name="_xlnm._FilterDatabase" localSheetId="3" hidden="1">A53bRESUMEN!$A$17:$I$17</definedName>
    <definedName name="_Toc88660102" localSheetId="1">'A53a CUESTIONARIO'!$A$88</definedName>
    <definedName name="_Toc88660142" localSheetId="1">'A53a CUESTIONARIO'!$A$172</definedName>
    <definedName name="_Toc89771361" localSheetId="1">'A53a CUESTIONARIO'!$A$65</definedName>
    <definedName name="_Toc90391670" localSheetId="1">'A53a CUESTIONARIO'!$A$88</definedName>
    <definedName name="_Toc90391682" localSheetId="1">'A53a CUESTIONARIO'!$A$108</definedName>
    <definedName name="_Toc90391683" localSheetId="1">'A53a CUESTIONARIO'!$A$110</definedName>
    <definedName name="_Toc90391686" localSheetId="1">'A53a CUESTIONARIO'!$A$116</definedName>
    <definedName name="_Toc90391689" localSheetId="1">'A53a CUESTIONARIO'!$A$127</definedName>
    <definedName name="_Toc90391691" localSheetId="1">'A53a CUESTIONARIO'!$A$131</definedName>
    <definedName name="_Toc90391694" localSheetId="1">'A53a CUESTIONARIO'!$A$142</definedName>
    <definedName name="_Toc90391695" localSheetId="1">'A53a CUESTIONARIO'!$A$144</definedName>
    <definedName name="_Toc90391696" localSheetId="1">'A53a CUESTIONARIO'!$A$146</definedName>
    <definedName name="_Toc90391697" localSheetId="1">'A53a CUESTIONARIO'!$A$148</definedName>
    <definedName name="_Toc90391698" localSheetId="1">'A53a CUESTIONARIO'!$A$150</definedName>
    <definedName name="_Toc90391699" localSheetId="1">'A53a CUESTIONARIO'!$A$153</definedName>
    <definedName name="_Toc90391700" localSheetId="1">'A53a CUESTIONARIO'!$A$155</definedName>
    <definedName name="_Toc90391701" localSheetId="1">'A53a CUESTIONARIO'!$A$157</definedName>
    <definedName name="_Toc90391710" localSheetId="1">'A53a CUESTIONARIO'!$A$172</definedName>
    <definedName name="_Toc93482941" localSheetId="1">'A53a CUESTIONARIO'!$A$185</definedName>
    <definedName name="AMBITO">#REF!</definedName>
    <definedName name="GRADO">#REF!</definedName>
    <definedName name="GRUPO_OCUPACIONAL">#REF!</definedName>
    <definedName name="INSTRUCCIÓN">#REF!</definedName>
    <definedName name="ROL">#REF!</definedName>
    <definedName name="TIEMPO_DE_EXPERIENCI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 l="1"/>
  <c r="G89" i="1"/>
  <c r="I89" i="1" s="1"/>
  <c r="G86" i="1" l="1"/>
  <c r="G11" i="1"/>
  <c r="C7" i="4" s="1"/>
  <c r="D105" i="3"/>
  <c r="D104" i="3"/>
  <c r="C103" i="3"/>
  <c r="D103" i="3" s="1"/>
  <c r="D102" i="3"/>
  <c r="D101" i="3"/>
  <c r="C101" i="3"/>
  <c r="B101" i="3"/>
  <c r="D100" i="3"/>
  <c r="D99" i="3"/>
  <c r="C98" i="3"/>
  <c r="D96" i="3"/>
  <c r="C95" i="3"/>
  <c r="D95" i="3" s="1"/>
  <c r="D94" i="3"/>
  <c r="D93" i="3"/>
  <c r="D92" i="3"/>
  <c r="C92" i="3"/>
  <c r="D91" i="3"/>
  <c r="D90" i="3"/>
  <c r="C89" i="3"/>
  <c r="C88" i="3" s="1"/>
  <c r="D87" i="3"/>
  <c r="D86" i="3"/>
  <c r="D85" i="3"/>
  <c r="D84" i="3"/>
  <c r="D83" i="3"/>
  <c r="D82" i="3"/>
  <c r="D81" i="3"/>
  <c r="D80" i="3"/>
  <c r="D79" i="3"/>
  <c r="D78" i="3"/>
  <c r="D77" i="3"/>
  <c r="D76" i="3"/>
  <c r="D75" i="3"/>
  <c r="D74" i="3"/>
  <c r="D73" i="3"/>
  <c r="D72" i="3"/>
  <c r="D71" i="3"/>
  <c r="D70" i="3"/>
  <c r="D69" i="3"/>
  <c r="D68" i="3"/>
  <c r="D67" i="3"/>
  <c r="D66" i="3"/>
  <c r="D65" i="3"/>
  <c r="D64" i="3"/>
  <c r="D63" i="3"/>
  <c r="D62" i="3"/>
  <c r="C61" i="3"/>
  <c r="D61" i="3" s="1"/>
  <c r="D60" i="3"/>
  <c r="D59" i="3"/>
  <c r="D58" i="3"/>
  <c r="C57" i="3"/>
  <c r="D57" i="3" s="1"/>
  <c r="D56" i="3"/>
  <c r="C55" i="3"/>
  <c r="D53" i="3"/>
  <c r="C52" i="3"/>
  <c r="D52" i="3" s="1"/>
  <c r="D51" i="3"/>
  <c r="C50" i="3"/>
  <c r="D50" i="3" s="1"/>
  <c r="D49" i="3"/>
  <c r="D48" i="3"/>
  <c r="C47" i="3"/>
  <c r="D47" i="3" s="1"/>
  <c r="D46" i="3"/>
  <c r="D45" i="3"/>
  <c r="C45" i="3"/>
  <c r="D43" i="3"/>
  <c r="D42" i="3"/>
  <c r="C42" i="3"/>
  <c r="D41" i="3"/>
  <c r="D40" i="3"/>
  <c r="D39" i="3"/>
  <c r="D38" i="3"/>
  <c r="D37" i="3"/>
  <c r="D36" i="3"/>
  <c r="D35" i="3"/>
  <c r="D34" i="3"/>
  <c r="D33" i="3"/>
  <c r="D32" i="3"/>
  <c r="C31" i="3"/>
  <c r="D31" i="3" s="1"/>
  <c r="D30" i="3"/>
  <c r="C29" i="3"/>
  <c r="D29" i="3" s="1"/>
  <c r="D28" i="3"/>
  <c r="D27" i="3"/>
  <c r="D26" i="3"/>
  <c r="C25" i="3"/>
  <c r="D25" i="3" s="1"/>
  <c r="D24" i="3"/>
  <c r="D23" i="3"/>
  <c r="C22" i="3"/>
  <c r="D22" i="3" s="1"/>
  <c r="D21" i="3"/>
  <c r="D20" i="3"/>
  <c r="D19" i="3"/>
  <c r="C18" i="3"/>
  <c r="B276" i="4"/>
  <c r="B275" i="4"/>
  <c r="B274" i="4"/>
  <c r="B273" i="4"/>
  <c r="B272" i="4"/>
  <c r="B271" i="4"/>
  <c r="B270" i="4"/>
  <c r="B269" i="4"/>
  <c r="B268" i="4"/>
  <c r="B267" i="4"/>
  <c r="B266" i="4"/>
  <c r="B265" i="4"/>
  <c r="B264" i="4"/>
  <c r="B263" i="4"/>
  <c r="B262" i="4"/>
  <c r="B261" i="4"/>
  <c r="B260" i="4"/>
  <c r="B259" i="4"/>
  <c r="B258" i="4"/>
  <c r="B257" i="4"/>
  <c r="B256" i="4"/>
  <c r="B255" i="4"/>
  <c r="B254" i="4"/>
  <c r="B253" i="4"/>
  <c r="B252" i="4"/>
  <c r="B251" i="4"/>
  <c r="B250" i="4"/>
  <c r="B249" i="4"/>
  <c r="B248" i="4"/>
  <c r="B247" i="4"/>
  <c r="B246" i="4"/>
  <c r="B245" i="4"/>
  <c r="B244" i="4"/>
  <c r="B243" i="4"/>
  <c r="B242" i="4"/>
  <c r="B241" i="4"/>
  <c r="B240" i="4"/>
  <c r="B239" i="4"/>
  <c r="B238" i="4"/>
  <c r="B237" i="4"/>
  <c r="B236" i="4"/>
  <c r="B235" i="4"/>
  <c r="B234" i="4"/>
  <c r="B233" i="4"/>
  <c r="B232" i="4"/>
  <c r="B231" i="4"/>
  <c r="B230" i="4"/>
  <c r="B229" i="4"/>
  <c r="B228" i="4"/>
  <c r="B227" i="4"/>
  <c r="B226" i="4"/>
  <c r="B225" i="4"/>
  <c r="B224" i="4"/>
  <c r="B223" i="4"/>
  <c r="B222" i="4"/>
  <c r="B221" i="4"/>
  <c r="B220" i="4"/>
  <c r="C219" i="4"/>
  <c r="B219" i="4"/>
  <c r="C218" i="4"/>
  <c r="B218" i="4"/>
  <c r="C217" i="4"/>
  <c r="B217" i="4"/>
  <c r="C216" i="4"/>
  <c r="B216" i="4"/>
  <c r="C215" i="4"/>
  <c r="B215" i="4"/>
  <c r="C214" i="4"/>
  <c r="B214" i="4"/>
  <c r="C213" i="4"/>
  <c r="B213" i="4"/>
  <c r="C212" i="4"/>
  <c r="B212" i="4"/>
  <c r="C211" i="4"/>
  <c r="B211" i="4"/>
  <c r="C210" i="4"/>
  <c r="B210" i="4"/>
  <c r="C209" i="4"/>
  <c r="B209" i="4"/>
  <c r="E198" i="4"/>
  <c r="B198" i="4"/>
  <c r="B197" i="4"/>
  <c r="B105" i="3" s="1"/>
  <c r="E196" i="4"/>
  <c r="C196" i="4"/>
  <c r="B196" i="4"/>
  <c r="E195" i="4"/>
  <c r="B195" i="4"/>
  <c r="B104" i="3" s="1"/>
  <c r="B194" i="4"/>
  <c r="B103" i="3" s="1"/>
  <c r="E193" i="4"/>
  <c r="C193" i="4"/>
  <c r="B193" i="4"/>
  <c r="E192" i="4"/>
  <c r="C192" i="4"/>
  <c r="B192" i="4"/>
  <c r="E191" i="4"/>
  <c r="C191" i="4"/>
  <c r="B191" i="4"/>
  <c r="E190" i="4"/>
  <c r="C190" i="4"/>
  <c r="B190" i="4"/>
  <c r="E189" i="4"/>
  <c r="C189" i="4"/>
  <c r="B189" i="4"/>
  <c r="E188" i="4"/>
  <c r="B188" i="4"/>
  <c r="B187" i="4"/>
  <c r="B100" i="3" s="1"/>
  <c r="E186" i="4"/>
  <c r="B186" i="4"/>
  <c r="E185" i="4"/>
  <c r="B185" i="4"/>
  <c r="B99" i="3" s="1"/>
  <c r="B184" i="4"/>
  <c r="B98" i="3" s="1"/>
  <c r="B183" i="4"/>
  <c r="B97" i="3" s="1"/>
  <c r="C182" i="4"/>
  <c r="B182" i="4"/>
  <c r="C181" i="4"/>
  <c r="B181" i="4"/>
  <c r="B180" i="4"/>
  <c r="C179" i="4"/>
  <c r="B179" i="4"/>
  <c r="B178" i="4"/>
  <c r="B96" i="3" s="1"/>
  <c r="B177" i="4"/>
  <c r="B95" i="3" s="1"/>
  <c r="B176" i="4"/>
  <c r="B175" i="4"/>
  <c r="B94" i="3" s="1"/>
  <c r="B174" i="4"/>
  <c r="B173" i="4"/>
  <c r="B93" i="3" s="1"/>
  <c r="B172" i="4"/>
  <c r="B92" i="3" s="1"/>
  <c r="B171" i="4"/>
  <c r="B170" i="4"/>
  <c r="B91" i="3" s="1"/>
  <c r="C169" i="4"/>
  <c r="B169" i="4"/>
  <c r="C168" i="4"/>
  <c r="B168" i="4"/>
  <c r="B167" i="4"/>
  <c r="B90" i="3" s="1"/>
  <c r="B166" i="4"/>
  <c r="B89" i="3" s="1"/>
  <c r="B165" i="4"/>
  <c r="B88" i="3" s="1"/>
  <c r="B164" i="4"/>
  <c r="B163" i="4"/>
  <c r="B87" i="3" s="1"/>
  <c r="B162" i="4"/>
  <c r="B161" i="4"/>
  <c r="B86" i="3" s="1"/>
  <c r="B160" i="4"/>
  <c r="B159" i="4"/>
  <c r="B85" i="3" s="1"/>
  <c r="B158" i="4"/>
  <c r="B157" i="4"/>
  <c r="B84" i="3" s="1"/>
  <c r="B156" i="4"/>
  <c r="B155" i="4"/>
  <c r="B83" i="3" s="1"/>
  <c r="B154" i="4"/>
  <c r="B153" i="4"/>
  <c r="B82" i="3" s="1"/>
  <c r="B152" i="4"/>
  <c r="B151" i="4"/>
  <c r="B81" i="3" s="1"/>
  <c r="B150" i="4"/>
  <c r="B149" i="4"/>
  <c r="B80" i="3" s="1"/>
  <c r="B148" i="4"/>
  <c r="B147" i="4"/>
  <c r="B79" i="3" s="1"/>
  <c r="B146" i="4"/>
  <c r="B145" i="4"/>
  <c r="B78" i="3" s="1"/>
  <c r="B144" i="4"/>
  <c r="B143" i="4"/>
  <c r="B77" i="3" s="1"/>
  <c r="B142" i="4"/>
  <c r="B141" i="4"/>
  <c r="B76" i="3" s="1"/>
  <c r="B140" i="4"/>
  <c r="B139" i="4"/>
  <c r="B75" i="3" s="1"/>
  <c r="B138" i="4"/>
  <c r="B137" i="4"/>
  <c r="B74" i="3" s="1"/>
  <c r="B136" i="4"/>
  <c r="B135" i="4"/>
  <c r="B73" i="3" s="1"/>
  <c r="B134" i="4"/>
  <c r="B133" i="4"/>
  <c r="B72" i="3" s="1"/>
  <c r="B132" i="4"/>
  <c r="B131" i="4"/>
  <c r="B71" i="3" s="1"/>
  <c r="B130" i="4"/>
  <c r="B129" i="4"/>
  <c r="B70" i="3" s="1"/>
  <c r="B128" i="4"/>
  <c r="B127" i="4"/>
  <c r="B69" i="3" s="1"/>
  <c r="B126" i="4"/>
  <c r="B125" i="4"/>
  <c r="B68" i="3" s="1"/>
  <c r="B124" i="4"/>
  <c r="B123" i="4"/>
  <c r="B67" i="3" s="1"/>
  <c r="B122" i="4"/>
  <c r="B121" i="4"/>
  <c r="B66" i="3" s="1"/>
  <c r="B120" i="4"/>
  <c r="B119" i="4"/>
  <c r="B65" i="3" s="1"/>
  <c r="B118" i="4"/>
  <c r="B117" i="4"/>
  <c r="B64" i="3" s="1"/>
  <c r="B116" i="4"/>
  <c r="B115" i="4"/>
  <c r="B63" i="3" s="1"/>
  <c r="C114" i="4"/>
  <c r="B114" i="4"/>
  <c r="B113" i="4"/>
  <c r="B62" i="3" s="1"/>
  <c r="B112" i="4"/>
  <c r="B61" i="3" s="1"/>
  <c r="B111" i="4"/>
  <c r="B110" i="4"/>
  <c r="B60" i="3" s="1"/>
  <c r="B109" i="4"/>
  <c r="B108" i="4"/>
  <c r="B59" i="3" s="1"/>
  <c r="B107" i="4"/>
  <c r="B106" i="4"/>
  <c r="B105" i="4"/>
  <c r="B58" i="3" s="1"/>
  <c r="B104" i="4"/>
  <c r="B57" i="3" s="1"/>
  <c r="C103" i="4"/>
  <c r="B103" i="4"/>
  <c r="B102" i="4"/>
  <c r="B101" i="4"/>
  <c r="B56" i="3" s="1"/>
  <c r="B100" i="4"/>
  <c r="B55" i="3" s="1"/>
  <c r="B99" i="4"/>
  <c r="B54" i="3" s="1"/>
  <c r="B98" i="4"/>
  <c r="B97" i="4"/>
  <c r="B53" i="3" s="1"/>
  <c r="B96" i="4"/>
  <c r="B52" i="3" s="1"/>
  <c r="B95" i="4"/>
  <c r="B94" i="4"/>
  <c r="B51" i="3" s="1"/>
  <c r="B93" i="4"/>
  <c r="B50" i="3" s="1"/>
  <c r="B92" i="4"/>
  <c r="B91" i="4"/>
  <c r="B90" i="4"/>
  <c r="B89" i="4"/>
  <c r="B88" i="4"/>
  <c r="B49" i="3" s="1"/>
  <c r="B87" i="4"/>
  <c r="B86" i="4"/>
  <c r="B48" i="3" s="1"/>
  <c r="B85" i="4"/>
  <c r="B47" i="3" s="1"/>
  <c r="C84" i="4"/>
  <c r="B84" i="4"/>
  <c r="B83" i="4"/>
  <c r="B82" i="4"/>
  <c r="B46" i="3" s="1"/>
  <c r="B81" i="4"/>
  <c r="B45" i="3" s="1"/>
  <c r="B80" i="4"/>
  <c r="C79" i="4"/>
  <c r="B79" i="4"/>
  <c r="B78" i="4"/>
  <c r="C77" i="4"/>
  <c r="B77" i="4"/>
  <c r="B76" i="4"/>
  <c r="B43" i="3" s="1"/>
  <c r="B75" i="4"/>
  <c r="B42" i="3" s="1"/>
  <c r="B74" i="4"/>
  <c r="B73" i="4"/>
  <c r="B41" i="3" s="1"/>
  <c r="B72" i="4"/>
  <c r="B71" i="4"/>
  <c r="B40" i="3" s="1"/>
  <c r="C70" i="4"/>
  <c r="B70" i="4"/>
  <c r="B69" i="4"/>
  <c r="B68" i="4"/>
  <c r="B39" i="3" s="1"/>
  <c r="B67" i="4"/>
  <c r="B66" i="4"/>
  <c r="B65" i="4"/>
  <c r="B38" i="3" s="1"/>
  <c r="B64" i="4"/>
  <c r="B63" i="4"/>
  <c r="B62" i="4"/>
  <c r="B37" i="3" s="1"/>
  <c r="C61" i="4"/>
  <c r="B61" i="4"/>
  <c r="B60" i="4"/>
  <c r="B36" i="3" s="1"/>
  <c r="C59" i="4"/>
  <c r="B59" i="4"/>
  <c r="C58" i="4"/>
  <c r="B58" i="4"/>
  <c r="B57" i="4"/>
  <c r="B56" i="4"/>
  <c r="B55" i="4"/>
  <c r="B54" i="4"/>
  <c r="B35" i="3" s="1"/>
  <c r="B53" i="4"/>
  <c r="B52" i="4"/>
  <c r="B34" i="3" s="1"/>
  <c r="B51" i="4"/>
  <c r="B50" i="4"/>
  <c r="B33" i="3" s="1"/>
  <c r="C49" i="4"/>
  <c r="B49" i="4"/>
  <c r="B48" i="4"/>
  <c r="B47" i="4"/>
  <c r="B32" i="3" s="1"/>
  <c r="B46" i="4"/>
  <c r="B31" i="3" s="1"/>
  <c r="B45" i="4"/>
  <c r="B44" i="4"/>
  <c r="B43" i="4"/>
  <c r="B42" i="4"/>
  <c r="B30" i="3" s="1"/>
  <c r="B41" i="4"/>
  <c r="B29" i="3" s="1"/>
  <c r="C40" i="4"/>
  <c r="B40" i="4"/>
  <c r="B39" i="4"/>
  <c r="B38" i="4"/>
  <c r="B37" i="4"/>
  <c r="B28" i="3" s="1"/>
  <c r="C36" i="4"/>
  <c r="B36" i="4"/>
  <c r="B35" i="4"/>
  <c r="B34" i="4"/>
  <c r="B33" i="4"/>
  <c r="B32" i="4"/>
  <c r="B31" i="4"/>
  <c r="B27" i="3" s="1"/>
  <c r="B30" i="4"/>
  <c r="B29" i="4"/>
  <c r="B26" i="3" s="1"/>
  <c r="B28" i="4"/>
  <c r="B25" i="3" s="1"/>
  <c r="C27" i="4"/>
  <c r="B27" i="4"/>
  <c r="B26" i="4"/>
  <c r="B25" i="4"/>
  <c r="B24" i="3" s="1"/>
  <c r="C24" i="4"/>
  <c r="B24" i="4"/>
  <c r="C23" i="4"/>
  <c r="B23" i="4"/>
  <c r="B22" i="4"/>
  <c r="B21" i="4"/>
  <c r="B20" i="4"/>
  <c r="B23" i="3" s="1"/>
  <c r="B19" i="4"/>
  <c r="B22" i="3" s="1"/>
  <c r="C18" i="4"/>
  <c r="B18" i="4"/>
  <c r="B17" i="4"/>
  <c r="B16" i="4"/>
  <c r="B15" i="4"/>
  <c r="B21" i="3" s="1"/>
  <c r="C14" i="4"/>
  <c r="B14" i="4"/>
  <c r="B13" i="4"/>
  <c r="B12" i="4"/>
  <c r="B11" i="4"/>
  <c r="B20" i="3" s="1"/>
  <c r="B10" i="4"/>
  <c r="B9" i="4"/>
  <c r="E8" i="4"/>
  <c r="B8" i="4"/>
  <c r="B7" i="4"/>
  <c r="B6" i="4"/>
  <c r="B19" i="3" s="1"/>
  <c r="B5" i="4"/>
  <c r="B18" i="3" s="1"/>
  <c r="B4" i="4"/>
  <c r="E4" i="4" s="1"/>
  <c r="G192" i="1"/>
  <c r="C198" i="4" s="1"/>
  <c r="F191" i="1"/>
  <c r="E191" i="1"/>
  <c r="D191" i="1"/>
  <c r="E197" i="4" s="1"/>
  <c r="C191" i="1"/>
  <c r="G191" i="1" s="1"/>
  <c r="G190" i="1"/>
  <c r="I190" i="1" s="1"/>
  <c r="F189" i="1"/>
  <c r="E189" i="1"/>
  <c r="E188" i="1" s="1"/>
  <c r="D189" i="1"/>
  <c r="C189" i="1"/>
  <c r="F188" i="1"/>
  <c r="C188" i="1"/>
  <c r="G187" i="1"/>
  <c r="I187" i="1" s="1"/>
  <c r="F186" i="1"/>
  <c r="F185" i="1" s="1"/>
  <c r="E186" i="1"/>
  <c r="E185" i="1" s="1"/>
  <c r="D186" i="1"/>
  <c r="C186" i="1"/>
  <c r="C185" i="1"/>
  <c r="G184" i="1"/>
  <c r="C188" i="4" s="1"/>
  <c r="F183" i="1"/>
  <c r="E183" i="1"/>
  <c r="D183" i="1"/>
  <c r="E187" i="4" s="1"/>
  <c r="C183" i="1"/>
  <c r="G182" i="1"/>
  <c r="F181" i="1"/>
  <c r="E181" i="1"/>
  <c r="E180" i="1" s="1"/>
  <c r="D181" i="1"/>
  <c r="C181" i="1"/>
  <c r="G181" i="1" s="1"/>
  <c r="E99" i="3" s="1"/>
  <c r="F99" i="3" s="1"/>
  <c r="D180" i="1"/>
  <c r="G178" i="1"/>
  <c r="C180" i="4" s="1"/>
  <c r="F177" i="1"/>
  <c r="F176" i="1" s="1"/>
  <c r="E177" i="1"/>
  <c r="D177" i="1"/>
  <c r="D176" i="1" s="1"/>
  <c r="C177" i="1"/>
  <c r="G177" i="1" s="1"/>
  <c r="E176" i="1"/>
  <c r="G175" i="1"/>
  <c r="C176" i="4" s="1"/>
  <c r="F174" i="1"/>
  <c r="E174" i="1"/>
  <c r="D174" i="1"/>
  <c r="C174" i="1"/>
  <c r="G174" i="1" s="1"/>
  <c r="I174" i="1" s="1"/>
  <c r="G173" i="1"/>
  <c r="C174" i="4" s="1"/>
  <c r="F172" i="1"/>
  <c r="F171" i="1" s="1"/>
  <c r="E172" i="1"/>
  <c r="E171" i="1" s="1"/>
  <c r="D172" i="1"/>
  <c r="C172" i="1"/>
  <c r="C171" i="1" s="1"/>
  <c r="D171" i="1"/>
  <c r="G170" i="1"/>
  <c r="C171" i="4" s="1"/>
  <c r="F169" i="1"/>
  <c r="E169" i="1"/>
  <c r="D169" i="1"/>
  <c r="C169" i="1"/>
  <c r="I168" i="1"/>
  <c r="G168" i="1"/>
  <c r="F167" i="1"/>
  <c r="E167" i="1"/>
  <c r="D167" i="1"/>
  <c r="D166" i="1" s="1"/>
  <c r="C167" i="1"/>
  <c r="C166" i="1" s="1"/>
  <c r="I164" i="1"/>
  <c r="G164" i="1"/>
  <c r="C164" i="4" s="1"/>
  <c r="F163" i="1"/>
  <c r="E163" i="1"/>
  <c r="D163" i="1"/>
  <c r="C163" i="1"/>
  <c r="G162" i="1"/>
  <c r="C162" i="4" s="1"/>
  <c r="F161" i="1"/>
  <c r="E161" i="1"/>
  <c r="D161" i="1"/>
  <c r="C161" i="1"/>
  <c r="I160" i="1"/>
  <c r="G160" i="1"/>
  <c r="C160" i="4" s="1"/>
  <c r="F159" i="1"/>
  <c r="E159" i="1"/>
  <c r="D159" i="1"/>
  <c r="C159" i="1"/>
  <c r="G159" i="1" s="1"/>
  <c r="C159" i="4" s="1"/>
  <c r="G158" i="1"/>
  <c r="C158" i="4" s="1"/>
  <c r="F157" i="1"/>
  <c r="E157" i="1"/>
  <c r="D157" i="1"/>
  <c r="C157" i="1"/>
  <c r="I156" i="1"/>
  <c r="G156" i="1"/>
  <c r="C156" i="4" s="1"/>
  <c r="F155" i="1"/>
  <c r="E155" i="1"/>
  <c r="D155" i="1"/>
  <c r="C155" i="1"/>
  <c r="G155" i="1" s="1"/>
  <c r="G154" i="1"/>
  <c r="C154" i="4" s="1"/>
  <c r="F153" i="1"/>
  <c r="E153" i="1"/>
  <c r="D153" i="1"/>
  <c r="C153" i="1"/>
  <c r="G153" i="1" s="1"/>
  <c r="G152" i="1"/>
  <c r="I152" i="1" s="1"/>
  <c r="G151" i="1"/>
  <c r="I151" i="1" s="1"/>
  <c r="F150" i="1"/>
  <c r="E150" i="1"/>
  <c r="D150" i="1"/>
  <c r="C150" i="1"/>
  <c r="I149" i="1"/>
  <c r="G149" i="1"/>
  <c r="C150" i="4" s="1"/>
  <c r="F148" i="1"/>
  <c r="E148" i="1"/>
  <c r="D148" i="1"/>
  <c r="C148" i="1"/>
  <c r="G147" i="1"/>
  <c r="C148" i="4" s="1"/>
  <c r="F146" i="1"/>
  <c r="E146" i="1"/>
  <c r="D146" i="1"/>
  <c r="C146" i="1"/>
  <c r="G146" i="1" s="1"/>
  <c r="I145" i="1"/>
  <c r="G145" i="1"/>
  <c r="C146" i="4" s="1"/>
  <c r="F144" i="1"/>
  <c r="E144" i="1"/>
  <c r="D144" i="1"/>
  <c r="C144" i="1"/>
  <c r="G143" i="1"/>
  <c r="C144" i="4" s="1"/>
  <c r="F142" i="1"/>
  <c r="E142" i="1"/>
  <c r="D142" i="1"/>
  <c r="C142" i="1"/>
  <c r="G142" i="1" s="1"/>
  <c r="I141" i="1"/>
  <c r="G141" i="1"/>
  <c r="C142" i="4" s="1"/>
  <c r="F140" i="1"/>
  <c r="E140" i="1"/>
  <c r="D140" i="1"/>
  <c r="C140" i="1"/>
  <c r="G139" i="1"/>
  <c r="I139" i="1" s="1"/>
  <c r="I138" i="1"/>
  <c r="G138" i="1"/>
  <c r="G137" i="1"/>
  <c r="I137" i="1" s="1"/>
  <c r="G136" i="1"/>
  <c r="I136" i="1" s="1"/>
  <c r="I135" i="1"/>
  <c r="G135" i="1"/>
  <c r="G134" i="1"/>
  <c r="C140" i="4" s="1"/>
  <c r="F133" i="1"/>
  <c r="E133" i="1"/>
  <c r="D133" i="1"/>
  <c r="C133" i="1"/>
  <c r="I132" i="1"/>
  <c r="G132" i="1"/>
  <c r="C138" i="4" s="1"/>
  <c r="F131" i="1"/>
  <c r="E131" i="1"/>
  <c r="D131" i="1"/>
  <c r="C131" i="1"/>
  <c r="G130" i="1"/>
  <c r="I130" i="1" s="1"/>
  <c r="F129" i="1"/>
  <c r="E129" i="1"/>
  <c r="D129" i="1"/>
  <c r="C129" i="1"/>
  <c r="I128" i="1"/>
  <c r="G128" i="1"/>
  <c r="C134" i="4" s="1"/>
  <c r="F127" i="1"/>
  <c r="E127" i="1"/>
  <c r="D127" i="1"/>
  <c r="C127" i="1"/>
  <c r="G126" i="1"/>
  <c r="I126" i="1" s="1"/>
  <c r="G125" i="1"/>
  <c r="I125" i="1" s="1"/>
  <c r="G124" i="1"/>
  <c r="C132" i="4" s="1"/>
  <c r="F123" i="1"/>
  <c r="E123" i="1"/>
  <c r="D123" i="1"/>
  <c r="C123" i="1"/>
  <c r="G122" i="1"/>
  <c r="I122" i="1" s="1"/>
  <c r="I121" i="1"/>
  <c r="G121" i="1"/>
  <c r="C130" i="4" s="1"/>
  <c r="F120" i="1"/>
  <c r="E120" i="1"/>
  <c r="D120" i="1"/>
  <c r="C120" i="1"/>
  <c r="G119" i="1"/>
  <c r="C128" i="4" s="1"/>
  <c r="F118" i="1"/>
  <c r="E118" i="1"/>
  <c r="D118" i="1"/>
  <c r="C118" i="1"/>
  <c r="I117" i="1"/>
  <c r="G117" i="1"/>
  <c r="C126" i="4" s="1"/>
  <c r="F116" i="1"/>
  <c r="E116" i="1"/>
  <c r="D116" i="1"/>
  <c r="C116" i="1"/>
  <c r="G115" i="1"/>
  <c r="C124" i="4" s="1"/>
  <c r="F114" i="1"/>
  <c r="E114" i="1"/>
  <c r="D114" i="1"/>
  <c r="C114" i="1"/>
  <c r="I113" i="1"/>
  <c r="G113" i="1"/>
  <c r="C122" i="4" s="1"/>
  <c r="F112" i="1"/>
  <c r="E112" i="1"/>
  <c r="D112" i="1"/>
  <c r="C112" i="1"/>
  <c r="G111" i="1"/>
  <c r="C120" i="4" s="1"/>
  <c r="F110" i="1"/>
  <c r="E110" i="1"/>
  <c r="D110" i="1"/>
  <c r="C110" i="1"/>
  <c r="G109" i="1"/>
  <c r="C118" i="4" s="1"/>
  <c r="F108" i="1"/>
  <c r="E108" i="1"/>
  <c r="D108" i="1"/>
  <c r="C108" i="1"/>
  <c r="G107" i="1"/>
  <c r="C116" i="4" s="1"/>
  <c r="F106" i="1"/>
  <c r="E106" i="1"/>
  <c r="D106" i="1"/>
  <c r="C106" i="1"/>
  <c r="G104" i="1"/>
  <c r="I104" i="1" s="1"/>
  <c r="F103" i="1"/>
  <c r="E103" i="1"/>
  <c r="D103" i="1"/>
  <c r="C103" i="1"/>
  <c r="C111" i="4"/>
  <c r="F100" i="1"/>
  <c r="E100" i="1"/>
  <c r="D100" i="1"/>
  <c r="C100" i="1"/>
  <c r="G99" i="1"/>
  <c r="C109" i="4" s="1"/>
  <c r="F98" i="1"/>
  <c r="E98" i="1"/>
  <c r="D98" i="1"/>
  <c r="C98" i="1"/>
  <c r="G97" i="1"/>
  <c r="C107" i="4" s="1"/>
  <c r="I96" i="1"/>
  <c r="G96" i="1"/>
  <c r="C106" i="4" s="1"/>
  <c r="F95" i="1"/>
  <c r="E95" i="1"/>
  <c r="D95" i="1"/>
  <c r="C95" i="1"/>
  <c r="C94" i="1" s="1"/>
  <c r="G93" i="1"/>
  <c r="C102" i="4" s="1"/>
  <c r="F92" i="1"/>
  <c r="F91" i="1" s="1"/>
  <c r="E92" i="1"/>
  <c r="E91" i="1" s="1"/>
  <c r="D92" i="1"/>
  <c r="D91" i="1" s="1"/>
  <c r="C92" i="1"/>
  <c r="C98" i="4"/>
  <c r="F88" i="1"/>
  <c r="F87" i="1" s="1"/>
  <c r="E88" i="1"/>
  <c r="E87" i="1" s="1"/>
  <c r="D88" i="1"/>
  <c r="C88" i="1"/>
  <c r="C87" i="1" s="1"/>
  <c r="D87" i="1"/>
  <c r="C95" i="4"/>
  <c r="F85" i="1"/>
  <c r="F84" i="1" s="1"/>
  <c r="E85" i="1"/>
  <c r="E84" i="1" s="1"/>
  <c r="D85" i="1"/>
  <c r="D84" i="1" s="1"/>
  <c r="C85" i="1"/>
  <c r="C84" i="1" s="1"/>
  <c r="G83" i="1"/>
  <c r="C92" i="4" s="1"/>
  <c r="I82" i="1"/>
  <c r="G82" i="1"/>
  <c r="C91" i="4" s="1"/>
  <c r="G81" i="1"/>
  <c r="C90" i="4" s="1"/>
  <c r="G80" i="1"/>
  <c r="F79" i="1"/>
  <c r="E79" i="1"/>
  <c r="D79" i="1"/>
  <c r="C79" i="1"/>
  <c r="G79" i="1" s="1"/>
  <c r="G78" i="1"/>
  <c r="F77" i="1"/>
  <c r="E77" i="1"/>
  <c r="D77" i="1"/>
  <c r="C77" i="1"/>
  <c r="E76" i="1"/>
  <c r="D76" i="1"/>
  <c r="C76" i="1"/>
  <c r="G75" i="1"/>
  <c r="I75" i="1" s="1"/>
  <c r="F74" i="1"/>
  <c r="F73" i="1" s="1"/>
  <c r="E74" i="1"/>
  <c r="D74" i="1"/>
  <c r="C74" i="1"/>
  <c r="E73" i="1"/>
  <c r="D73" i="1"/>
  <c r="C73" i="1"/>
  <c r="G71" i="1"/>
  <c r="C78" i="4" s="1"/>
  <c r="F70" i="1"/>
  <c r="E70" i="1"/>
  <c r="D70" i="1"/>
  <c r="D69" i="1" s="1"/>
  <c r="C70" i="1"/>
  <c r="F69" i="1"/>
  <c r="E69" i="1"/>
  <c r="G68" i="1"/>
  <c r="F67" i="1"/>
  <c r="E67" i="1"/>
  <c r="D67" i="1"/>
  <c r="C67" i="1"/>
  <c r="G66" i="1"/>
  <c r="I66" i="1" s="1"/>
  <c r="F65" i="1"/>
  <c r="G65" i="1" s="1"/>
  <c r="E65" i="1"/>
  <c r="D65" i="1"/>
  <c r="C65" i="1"/>
  <c r="G64" i="1"/>
  <c r="F63" i="1"/>
  <c r="E63" i="1"/>
  <c r="D63" i="1"/>
  <c r="G63" i="1" s="1"/>
  <c r="E39" i="3" s="1"/>
  <c r="F39" i="3" s="1"/>
  <c r="C63" i="1"/>
  <c r="G62" i="1"/>
  <c r="C66" i="4"/>
  <c r="F60" i="1"/>
  <c r="E60" i="1"/>
  <c r="D60" i="1"/>
  <c r="C60" i="1"/>
  <c r="G59" i="1"/>
  <c r="C64" i="4" s="1"/>
  <c r="G58" i="1"/>
  <c r="C63" i="4" s="1"/>
  <c r="F57" i="1"/>
  <c r="E57" i="1"/>
  <c r="D57" i="1"/>
  <c r="C57" i="1"/>
  <c r="I56" i="1"/>
  <c r="F55" i="1"/>
  <c r="E55" i="1"/>
  <c r="D55" i="1"/>
  <c r="C55" i="1"/>
  <c r="G54" i="1"/>
  <c r="C57" i="4" s="1"/>
  <c r="G53" i="1"/>
  <c r="I53" i="1" s="1"/>
  <c r="G52" i="1"/>
  <c r="I52" i="1" s="1"/>
  <c r="F51" i="1"/>
  <c r="E51" i="1"/>
  <c r="D51" i="1"/>
  <c r="C51" i="1"/>
  <c r="G50" i="1"/>
  <c r="C53" i="4" s="1"/>
  <c r="F49" i="1"/>
  <c r="E49" i="1"/>
  <c r="G49" i="1" s="1"/>
  <c r="D49" i="1"/>
  <c r="C49" i="1"/>
  <c r="G48" i="1"/>
  <c r="I48" i="1" s="1"/>
  <c r="F47" i="1"/>
  <c r="E47" i="1"/>
  <c r="D47" i="1"/>
  <c r="C47" i="1"/>
  <c r="G45" i="1"/>
  <c r="C48" i="4" s="1"/>
  <c r="F44" i="1"/>
  <c r="E44" i="1"/>
  <c r="D44" i="1"/>
  <c r="C44" i="1"/>
  <c r="C45" i="4"/>
  <c r="G41" i="1"/>
  <c r="C44" i="4" s="1"/>
  <c r="G40" i="1"/>
  <c r="C43" i="4" s="1"/>
  <c r="F39" i="1"/>
  <c r="E39" i="1"/>
  <c r="E38" i="1" s="1"/>
  <c r="D39" i="1"/>
  <c r="G39" i="1" s="1"/>
  <c r="C39" i="1"/>
  <c r="F38" i="1"/>
  <c r="C38" i="1"/>
  <c r="G37" i="1"/>
  <c r="C39" i="4" s="1"/>
  <c r="G36" i="1"/>
  <c r="C38" i="4" s="1"/>
  <c r="F35" i="1"/>
  <c r="E35" i="1"/>
  <c r="D35" i="1"/>
  <c r="C35" i="1"/>
  <c r="G35" i="1" s="1"/>
  <c r="G34" i="1"/>
  <c r="C35" i="4" s="1"/>
  <c r="G33" i="1"/>
  <c r="C34" i="4" s="1"/>
  <c r="G32" i="1"/>
  <c r="C33" i="4" s="1"/>
  <c r="G31" i="1"/>
  <c r="I31" i="1" s="1"/>
  <c r="F30" i="1"/>
  <c r="E30" i="1"/>
  <c r="D30" i="1"/>
  <c r="D27" i="1" s="1"/>
  <c r="C30" i="1"/>
  <c r="G29" i="1"/>
  <c r="C30" i="4" s="1"/>
  <c r="F28" i="1"/>
  <c r="E28" i="1"/>
  <c r="D28" i="1"/>
  <c r="C28" i="1"/>
  <c r="C27" i="1" s="1"/>
  <c r="G26" i="1"/>
  <c r="C26" i="4" s="1"/>
  <c r="F25" i="1"/>
  <c r="E25" i="1"/>
  <c r="D25" i="1"/>
  <c r="C25" i="1"/>
  <c r="G24" i="1"/>
  <c r="C22" i="4" s="1"/>
  <c r="G23" i="1"/>
  <c r="C21" i="4" s="1"/>
  <c r="F22" i="1"/>
  <c r="F21" i="1" s="1"/>
  <c r="E22" i="1"/>
  <c r="D22" i="1"/>
  <c r="C22" i="1"/>
  <c r="G20" i="1"/>
  <c r="I20" i="1" s="1"/>
  <c r="G19" i="1"/>
  <c r="I19" i="1" s="1"/>
  <c r="F18" i="1"/>
  <c r="E18" i="1"/>
  <c r="D18" i="1"/>
  <c r="C18" i="1"/>
  <c r="G17" i="1"/>
  <c r="C13" i="4" s="1"/>
  <c r="G16" i="1"/>
  <c r="C12" i="4" s="1"/>
  <c r="F15" i="1"/>
  <c r="E15" i="1"/>
  <c r="D15" i="1"/>
  <c r="C15" i="1"/>
  <c r="G14" i="1"/>
  <c r="C10" i="4" s="1"/>
  <c r="G13" i="1"/>
  <c r="C9" i="4" s="1"/>
  <c r="G12" i="1"/>
  <c r="F10" i="1"/>
  <c r="E10" i="1"/>
  <c r="D10" i="1"/>
  <c r="C10" i="1"/>
  <c r="G15" i="1" l="1"/>
  <c r="I15" i="1" s="1"/>
  <c r="E28" i="3"/>
  <c r="F28" i="3" s="1"/>
  <c r="I35" i="1"/>
  <c r="E179" i="1"/>
  <c r="E21" i="1"/>
  <c r="G108" i="1"/>
  <c r="C117" i="4" s="1"/>
  <c r="G116" i="1"/>
  <c r="I116" i="1" s="1"/>
  <c r="G144" i="1"/>
  <c r="E78" i="3" s="1"/>
  <c r="F78" i="3" s="1"/>
  <c r="C136" i="4"/>
  <c r="G189" i="1"/>
  <c r="C195" i="4" s="1"/>
  <c r="G38" i="1"/>
  <c r="E29" i="3" s="1"/>
  <c r="F29" i="3" s="1"/>
  <c r="G18" i="1"/>
  <c r="D38" i="1"/>
  <c r="G131" i="1"/>
  <c r="E74" i="3" s="1"/>
  <c r="F74" i="3" s="1"/>
  <c r="G150" i="1"/>
  <c r="D188" i="1"/>
  <c r="E194" i="4" s="1"/>
  <c r="C55" i="4"/>
  <c r="D9" i="1"/>
  <c r="D8" i="1" s="1"/>
  <c r="G67" i="1"/>
  <c r="E41" i="3" s="1"/>
  <c r="F41" i="3" s="1"/>
  <c r="G74" i="1"/>
  <c r="D102" i="1"/>
  <c r="I111" i="1"/>
  <c r="I119" i="1"/>
  <c r="I134" i="1"/>
  <c r="I147" i="1"/>
  <c r="C9" i="1"/>
  <c r="E9" i="1"/>
  <c r="G47" i="1"/>
  <c r="D43" i="1"/>
  <c r="G77" i="1"/>
  <c r="C86" i="4" s="1"/>
  <c r="G95" i="1"/>
  <c r="E58" i="3" s="1"/>
  <c r="F58" i="3" s="1"/>
  <c r="E102" i="1"/>
  <c r="G112" i="1"/>
  <c r="C121" i="4" s="1"/>
  <c r="G120" i="1"/>
  <c r="G123" i="1"/>
  <c r="C131" i="4" s="1"/>
  <c r="G129" i="1"/>
  <c r="G157" i="1"/>
  <c r="G163" i="1"/>
  <c r="F180" i="1"/>
  <c r="C56" i="4"/>
  <c r="C97" i="3"/>
  <c r="F27" i="1"/>
  <c r="C21" i="1"/>
  <c r="F9" i="1"/>
  <c r="D21" i="1"/>
  <c r="E27" i="1"/>
  <c r="I58" i="1"/>
  <c r="I71" i="1"/>
  <c r="G103" i="1"/>
  <c r="C113" i="4" s="1"/>
  <c r="I109" i="1"/>
  <c r="E7" i="4"/>
  <c r="C51" i="4"/>
  <c r="C44" i="3"/>
  <c r="C180" i="1"/>
  <c r="C179" i="1" s="1"/>
  <c r="G183" i="1"/>
  <c r="E100" i="3" s="1"/>
  <c r="F100" i="3" s="1"/>
  <c r="C32" i="4"/>
  <c r="I33" i="1"/>
  <c r="G51" i="1"/>
  <c r="G60" i="1"/>
  <c r="I60" i="1" s="1"/>
  <c r="I107" i="1"/>
  <c r="I115" i="1"/>
  <c r="I143" i="1"/>
  <c r="G161" i="1"/>
  <c r="I170" i="1"/>
  <c r="I13" i="1"/>
  <c r="E6" i="4"/>
  <c r="F5" i="4"/>
  <c r="G5" i="4" s="1"/>
  <c r="C43" i="1"/>
  <c r="E43" i="1"/>
  <c r="F43" i="1"/>
  <c r="G43" i="1" s="1"/>
  <c r="G30" i="1"/>
  <c r="G171" i="1"/>
  <c r="C172" i="4" s="1"/>
  <c r="G172" i="1"/>
  <c r="I172" i="1" s="1"/>
  <c r="B17" i="3"/>
  <c r="F7" i="4"/>
  <c r="G7" i="4" s="1"/>
  <c r="G87" i="1"/>
  <c r="E52" i="3" s="1"/>
  <c r="F52" i="3" s="1"/>
  <c r="G88" i="1"/>
  <c r="I88" i="1" s="1"/>
  <c r="E72" i="1"/>
  <c r="G85" i="1"/>
  <c r="E51" i="3" s="1"/>
  <c r="F51" i="3" s="1"/>
  <c r="I86" i="1"/>
  <c r="D72" i="1"/>
  <c r="G84" i="1"/>
  <c r="I84" i="1" s="1"/>
  <c r="E94" i="1"/>
  <c r="F94" i="1"/>
  <c r="G100" i="1"/>
  <c r="I100" i="1" s="1"/>
  <c r="D94" i="1"/>
  <c r="I99" i="1"/>
  <c r="G98" i="1"/>
  <c r="E59" i="3" s="1"/>
  <c r="F59" i="3" s="1"/>
  <c r="C54" i="4"/>
  <c r="E35" i="3"/>
  <c r="F35" i="3" s="1"/>
  <c r="I51" i="1"/>
  <c r="E40" i="3"/>
  <c r="F40" i="3" s="1"/>
  <c r="C71" i="4"/>
  <c r="I65" i="1"/>
  <c r="C50" i="4"/>
  <c r="I47" i="1"/>
  <c r="C73" i="4"/>
  <c r="I67" i="1"/>
  <c r="E21" i="3"/>
  <c r="F21" i="3" s="1"/>
  <c r="C15" i="4"/>
  <c r="I18" i="1"/>
  <c r="E27" i="3"/>
  <c r="F27" i="3" s="1"/>
  <c r="C31" i="4"/>
  <c r="I30" i="1"/>
  <c r="E48" i="3"/>
  <c r="F48" i="3" s="1"/>
  <c r="C52" i="4"/>
  <c r="I49" i="1"/>
  <c r="E34" i="3"/>
  <c r="F34" i="3" s="1"/>
  <c r="F8" i="1"/>
  <c r="G21" i="1"/>
  <c r="E46" i="3"/>
  <c r="F46" i="3" s="1"/>
  <c r="C82" i="4"/>
  <c r="I74" i="1"/>
  <c r="E8" i="1"/>
  <c r="E73" i="3"/>
  <c r="F73" i="3" s="1"/>
  <c r="C135" i="4"/>
  <c r="I129" i="1"/>
  <c r="E49" i="3"/>
  <c r="F49" i="3" s="1"/>
  <c r="C88" i="4"/>
  <c r="I144" i="1"/>
  <c r="C74" i="4"/>
  <c r="I68" i="1"/>
  <c r="I38" i="1"/>
  <c r="I97" i="1"/>
  <c r="E66" i="3"/>
  <c r="F66" i="3" s="1"/>
  <c r="E71" i="3"/>
  <c r="F71" i="3" s="1"/>
  <c r="I123" i="1"/>
  <c r="C68" i="4"/>
  <c r="I34" i="1"/>
  <c r="C69" i="4"/>
  <c r="I64" i="1"/>
  <c r="G22" i="1"/>
  <c r="I59" i="1"/>
  <c r="C67" i="4"/>
  <c r="I62" i="1"/>
  <c r="F76" i="1"/>
  <c r="G76" i="1" s="1"/>
  <c r="C87" i="4"/>
  <c r="I78" i="1"/>
  <c r="G110" i="1"/>
  <c r="G118" i="1"/>
  <c r="E85" i="3"/>
  <c r="F85" i="3" s="1"/>
  <c r="I159" i="1"/>
  <c r="C173" i="4"/>
  <c r="F4" i="4"/>
  <c r="F8" i="4"/>
  <c r="G8" i="4" s="1"/>
  <c r="I63" i="1"/>
  <c r="E82" i="3"/>
  <c r="F82" i="3" s="1"/>
  <c r="C153" i="4"/>
  <c r="I153" i="1"/>
  <c r="G180" i="1"/>
  <c r="F102" i="1"/>
  <c r="I158" i="1"/>
  <c r="G27" i="1"/>
  <c r="G28" i="1"/>
  <c r="G44" i="1"/>
  <c r="G57" i="1"/>
  <c r="C65" i="4"/>
  <c r="E38" i="3"/>
  <c r="F38" i="3" s="1"/>
  <c r="G127" i="1"/>
  <c r="G140" i="1"/>
  <c r="G148" i="1"/>
  <c r="C197" i="4"/>
  <c r="E105" i="3"/>
  <c r="F105" i="3" s="1"/>
  <c r="E184" i="4"/>
  <c r="G92" i="1"/>
  <c r="C91" i="1"/>
  <c r="I103" i="1"/>
  <c r="I131" i="1"/>
  <c r="G167" i="1"/>
  <c r="E166" i="1"/>
  <c r="E165" i="1" s="1"/>
  <c r="E96" i="3"/>
  <c r="F96" i="3" s="1"/>
  <c r="C178" i="4"/>
  <c r="I177" i="1"/>
  <c r="C187" i="4"/>
  <c r="G10" i="1"/>
  <c r="I61" i="1"/>
  <c r="C108" i="4"/>
  <c r="E77" i="3"/>
  <c r="F77" i="3" s="1"/>
  <c r="C143" i="4"/>
  <c r="I142" i="1"/>
  <c r="F166" i="1"/>
  <c r="F165" i="1" s="1"/>
  <c r="C72" i="1"/>
  <c r="E64" i="3"/>
  <c r="F64" i="3" s="1"/>
  <c r="I108" i="1"/>
  <c r="E68" i="3"/>
  <c r="F68" i="3" s="1"/>
  <c r="C125" i="4"/>
  <c r="E84" i="3"/>
  <c r="F84" i="3" s="1"/>
  <c r="I157" i="1"/>
  <c r="C157" i="4"/>
  <c r="G166" i="1"/>
  <c r="C165" i="1"/>
  <c r="G165" i="1" s="1"/>
  <c r="I171" i="1"/>
  <c r="I191" i="1"/>
  <c r="C41" i="4"/>
  <c r="I79" i="1"/>
  <c r="E86" i="3"/>
  <c r="F86" i="3" s="1"/>
  <c r="I161" i="1"/>
  <c r="C161" i="4"/>
  <c r="I36" i="1"/>
  <c r="C89" i="4"/>
  <c r="I80" i="1"/>
  <c r="E81" i="3"/>
  <c r="F81" i="3" s="1"/>
  <c r="I150" i="1"/>
  <c r="C151" i="4"/>
  <c r="E30" i="3"/>
  <c r="F30" i="3" s="1"/>
  <c r="C42" i="4"/>
  <c r="I54" i="1"/>
  <c r="G70" i="1"/>
  <c r="C69" i="1"/>
  <c r="G69" i="1" s="1"/>
  <c r="I98" i="1"/>
  <c r="I124" i="1"/>
  <c r="E79" i="3"/>
  <c r="F79" i="3" s="1"/>
  <c r="I146" i="1"/>
  <c r="C147" i="4"/>
  <c r="I154" i="1"/>
  <c r="I162" i="1"/>
  <c r="D165" i="1"/>
  <c r="I178" i="1"/>
  <c r="F179" i="1"/>
  <c r="I184" i="1"/>
  <c r="I189" i="1"/>
  <c r="C186" i="4"/>
  <c r="I182" i="1"/>
  <c r="I40" i="1"/>
  <c r="E70" i="3"/>
  <c r="F70" i="3" s="1"/>
  <c r="C129" i="4"/>
  <c r="I120" i="1"/>
  <c r="G186" i="1"/>
  <c r="D185" i="1"/>
  <c r="D179" i="1" s="1"/>
  <c r="C105" i="4"/>
  <c r="I95" i="1"/>
  <c r="E94" i="3"/>
  <c r="F94" i="3" s="1"/>
  <c r="C175" i="4"/>
  <c r="C145" i="4"/>
  <c r="G25" i="1"/>
  <c r="I39" i="1"/>
  <c r="G55" i="1"/>
  <c r="G73" i="1"/>
  <c r="I83" i="1"/>
  <c r="I93" i="1"/>
  <c r="I101" i="1"/>
  <c r="G106" i="1"/>
  <c r="C102" i="1"/>
  <c r="G102" i="1" s="1"/>
  <c r="G114" i="1"/>
  <c r="G133" i="1"/>
  <c r="E83" i="3"/>
  <c r="F83" i="3" s="1"/>
  <c r="I155" i="1"/>
  <c r="C155" i="4"/>
  <c r="E87" i="3"/>
  <c r="F87" i="3" s="1"/>
  <c r="I163" i="1"/>
  <c r="G169" i="1"/>
  <c r="C185" i="4"/>
  <c r="I181" i="1"/>
  <c r="G188" i="1"/>
  <c r="C37" i="4"/>
  <c r="C72" i="4"/>
  <c r="C163" i="4"/>
  <c r="I175" i="1"/>
  <c r="I192" i="1"/>
  <c r="C16" i="4"/>
  <c r="C83" i="4"/>
  <c r="D88" i="3"/>
  <c r="C11" i="3"/>
  <c r="D11" i="3" s="1"/>
  <c r="I11" i="1"/>
  <c r="I17" i="1"/>
  <c r="I23" i="1"/>
  <c r="I29" i="1"/>
  <c r="I37" i="1"/>
  <c r="I45" i="1"/>
  <c r="I50" i="1"/>
  <c r="C176" i="1"/>
  <c r="G176" i="1" s="1"/>
  <c r="I81" i="1"/>
  <c r="C8" i="4"/>
  <c r="C17" i="4"/>
  <c r="B44" i="3"/>
  <c r="E5" i="4"/>
  <c r="F6" i="4"/>
  <c r="G6" i="4" s="1"/>
  <c r="C152" i="4"/>
  <c r="D18" i="3"/>
  <c r="C17" i="3"/>
  <c r="C106" i="3" s="1"/>
  <c r="I24" i="1"/>
  <c r="I26" i="1"/>
  <c r="I42" i="1"/>
  <c r="D44" i="3"/>
  <c r="C9" i="3"/>
  <c r="D9" i="3" s="1"/>
  <c r="D55" i="3"/>
  <c r="C54" i="3"/>
  <c r="C12" i="3"/>
  <c r="D12" i="3" s="1"/>
  <c r="D89" i="3"/>
  <c r="D98" i="3"/>
  <c r="D97" i="3" s="1"/>
  <c r="E20" i="3" l="1"/>
  <c r="F20" i="3" s="1"/>
  <c r="G9" i="1"/>
  <c r="C11" i="4"/>
  <c r="G185" i="1"/>
  <c r="E104" i="3"/>
  <c r="F104" i="3" s="1"/>
  <c r="I183" i="1"/>
  <c r="C137" i="4"/>
  <c r="I112" i="1"/>
  <c r="I77" i="1"/>
  <c r="F90" i="1"/>
  <c r="E90" i="1"/>
  <c r="E92" i="3"/>
  <c r="F92" i="3" s="1"/>
  <c r="E62" i="3"/>
  <c r="F62" i="3" s="1"/>
  <c r="C8" i="1"/>
  <c r="G8" i="1" s="1"/>
  <c r="C4" i="4" s="1"/>
  <c r="H4" i="4" s="1"/>
  <c r="F72" i="1"/>
  <c r="E93" i="3"/>
  <c r="F93" i="3" s="1"/>
  <c r="I87" i="1"/>
  <c r="C96" i="4"/>
  <c r="E50" i="3"/>
  <c r="F50" i="3" s="1"/>
  <c r="C93" i="4"/>
  <c r="E53" i="3"/>
  <c r="F53" i="3" s="1"/>
  <c r="C97" i="4"/>
  <c r="I85" i="1"/>
  <c r="C94" i="4"/>
  <c r="G94" i="1"/>
  <c r="E57" i="3" s="1"/>
  <c r="F57" i="3" s="1"/>
  <c r="C110" i="4"/>
  <c r="E60" i="3"/>
  <c r="F60" i="3" s="1"/>
  <c r="D90" i="1"/>
  <c r="E183" i="4"/>
  <c r="G179" i="1"/>
  <c r="C85" i="4"/>
  <c r="I76" i="1"/>
  <c r="E47" i="3"/>
  <c r="F47" i="3" s="1"/>
  <c r="E102" i="3"/>
  <c r="F102" i="3" s="1"/>
  <c r="I186" i="1"/>
  <c r="C46" i="4"/>
  <c r="I43" i="1"/>
  <c r="E31" i="3"/>
  <c r="F31" i="3" s="1"/>
  <c r="E69" i="3"/>
  <c r="F69" i="3" s="1"/>
  <c r="I118" i="1"/>
  <c r="C127" i="4"/>
  <c r="E45" i="3"/>
  <c r="F45" i="3" s="1"/>
  <c r="I73" i="1"/>
  <c r="C81" i="4"/>
  <c r="G72" i="1"/>
  <c r="E76" i="3"/>
  <c r="F76" i="3" s="1"/>
  <c r="C141" i="4"/>
  <c r="I140" i="1"/>
  <c r="E25" i="3"/>
  <c r="F25" i="3" s="1"/>
  <c r="I27" i="1"/>
  <c r="C28" i="4"/>
  <c r="E65" i="3"/>
  <c r="F65" i="3" s="1"/>
  <c r="I110" i="1"/>
  <c r="C119" i="4"/>
  <c r="E75" i="3"/>
  <c r="F75" i="3" s="1"/>
  <c r="C139" i="4"/>
  <c r="I133" i="1"/>
  <c r="I55" i="1"/>
  <c r="E36" i="3"/>
  <c r="F36" i="3" s="1"/>
  <c r="C60" i="4"/>
  <c r="C90" i="1"/>
  <c r="G91" i="1"/>
  <c r="E72" i="3"/>
  <c r="F72" i="3" s="1"/>
  <c r="C133" i="4"/>
  <c r="I127" i="1"/>
  <c r="E22" i="3"/>
  <c r="F22" i="3" s="1"/>
  <c r="I21" i="1"/>
  <c r="C19" i="4"/>
  <c r="E42" i="3"/>
  <c r="F42" i="3" s="1"/>
  <c r="C75" i="4"/>
  <c r="I69" i="1"/>
  <c r="E56" i="3"/>
  <c r="F56" i="3" s="1"/>
  <c r="C101" i="4"/>
  <c r="I92" i="1"/>
  <c r="G4" i="4"/>
  <c r="G9" i="4" s="1"/>
  <c r="F9" i="4"/>
  <c r="E33" i="3"/>
  <c r="F33" i="3" s="1"/>
  <c r="C47" i="4"/>
  <c r="E32" i="3"/>
  <c r="F32" i="3" s="1"/>
  <c r="I44" i="1"/>
  <c r="E89" i="3"/>
  <c r="F89" i="3" s="1"/>
  <c r="C166" i="4"/>
  <c r="I166" i="1"/>
  <c r="E80" i="3"/>
  <c r="F80" i="3" s="1"/>
  <c r="I148" i="1"/>
  <c r="C149" i="4"/>
  <c r="E26" i="3"/>
  <c r="F26" i="3" s="1"/>
  <c r="C29" i="4"/>
  <c r="I28" i="1"/>
  <c r="D54" i="3"/>
  <c r="C10" i="3"/>
  <c r="D10" i="3" s="1"/>
  <c r="E91" i="3"/>
  <c r="F91" i="3" s="1"/>
  <c r="C170" i="4"/>
  <c r="I169" i="1"/>
  <c r="E61" i="3"/>
  <c r="F61" i="3" s="1"/>
  <c r="C112" i="4"/>
  <c r="I102" i="1"/>
  <c r="E24" i="3"/>
  <c r="F24" i="3" s="1"/>
  <c r="C25" i="4"/>
  <c r="I25" i="1"/>
  <c r="I9" i="1"/>
  <c r="E18" i="3"/>
  <c r="F18" i="3" s="1"/>
  <c r="C5" i="4"/>
  <c r="E43" i="3"/>
  <c r="F43" i="3" s="1"/>
  <c r="C76" i="4"/>
  <c r="I70" i="1"/>
  <c r="E19" i="3"/>
  <c r="F19" i="3" s="1"/>
  <c r="C6" i="4"/>
  <c r="I10" i="1"/>
  <c r="C167" i="4"/>
  <c r="E90" i="3"/>
  <c r="F90" i="3" s="1"/>
  <c r="I167" i="1"/>
  <c r="E98" i="3"/>
  <c r="F98" i="3" s="1"/>
  <c r="C184" i="4"/>
  <c r="I180" i="1"/>
  <c r="E88" i="3"/>
  <c r="F88" i="3" s="1"/>
  <c r="E11" i="3"/>
  <c r="F11" i="3" s="1"/>
  <c r="I165" i="1"/>
  <c r="C165" i="4"/>
  <c r="H7" i="4" s="1"/>
  <c r="J7" i="4" s="1"/>
  <c r="E103" i="3"/>
  <c r="F103" i="3" s="1"/>
  <c r="C194" i="4"/>
  <c r="I188" i="1"/>
  <c r="E101" i="3"/>
  <c r="F101" i="3" s="1"/>
  <c r="I185" i="1"/>
  <c r="E23" i="3"/>
  <c r="F23" i="3" s="1"/>
  <c r="C20" i="4"/>
  <c r="I22" i="1"/>
  <c r="D17" i="3"/>
  <c r="D106" i="3" s="1"/>
  <c r="C8" i="3"/>
  <c r="E67" i="3"/>
  <c r="F67" i="3" s="1"/>
  <c r="I114" i="1"/>
  <c r="C123" i="4"/>
  <c r="E95" i="3"/>
  <c r="F95" i="3" s="1"/>
  <c r="I176" i="1"/>
  <c r="C177" i="4"/>
  <c r="E63" i="3"/>
  <c r="F63" i="3" s="1"/>
  <c r="I106" i="1"/>
  <c r="C115" i="4"/>
  <c r="C62" i="4"/>
  <c r="I57" i="1"/>
  <c r="E37" i="3"/>
  <c r="F37" i="3" s="1"/>
  <c r="G90" i="1" l="1"/>
  <c r="I90" i="1" s="1"/>
  <c r="E8" i="3"/>
  <c r="F8" i="3" s="1"/>
  <c r="E17" i="3"/>
  <c r="F17" i="3" s="1"/>
  <c r="I8" i="1"/>
  <c r="I94" i="1"/>
  <c r="C104" i="4"/>
  <c r="J4" i="4"/>
  <c r="E54" i="3"/>
  <c r="F54" i="3" s="1"/>
  <c r="E10" i="3"/>
  <c r="F10" i="3" s="1"/>
  <c r="C99" i="4"/>
  <c r="H6" i="4" s="1"/>
  <c r="J6" i="4" s="1"/>
  <c r="E9" i="3"/>
  <c r="F9" i="3" s="1"/>
  <c r="C80" i="4"/>
  <c r="H5" i="4" s="1"/>
  <c r="J5" i="4" s="1"/>
  <c r="E44" i="3"/>
  <c r="F44" i="3" s="1"/>
  <c r="I72" i="1"/>
  <c r="C13" i="3"/>
  <c r="D8" i="3"/>
  <c r="D13" i="3" s="1"/>
  <c r="E97" i="3"/>
  <c r="E12" i="3"/>
  <c r="F12" i="3" s="1"/>
  <c r="I179" i="1"/>
  <c r="C183" i="4"/>
  <c r="H8" i="4" s="1"/>
  <c r="J8" i="4" s="1"/>
  <c r="E55" i="3"/>
  <c r="F55" i="3" s="1"/>
  <c r="C100" i="4"/>
  <c r="I91" i="1"/>
  <c r="E13" i="3" l="1"/>
  <c r="H9" i="4"/>
  <c r="E106" i="3"/>
  <c r="F97" i="3"/>
</calcChain>
</file>

<file path=xl/sharedStrings.xml><?xml version="1.0" encoding="utf-8"?>
<sst xmlns="http://schemas.openxmlformats.org/spreadsheetml/2006/main" count="408" uniqueCount="357">
  <si>
    <t>LOGO 
INSTITUCIONAL</t>
  </si>
  <si>
    <t>NOMBRE DE LA INSTITUCIÓN</t>
  </si>
  <si>
    <r>
      <rPr>
        <b/>
        <sz val="11"/>
        <color theme="0"/>
        <rFont val="Gill Sans MT"/>
        <charset val="134"/>
      </rPr>
      <t xml:space="preserve">NCI-TSC/511-00
</t>
    </r>
    <r>
      <rPr>
        <sz val="8"/>
        <color theme="0"/>
        <rFont val="Gill Sans MT"/>
        <charset val="134"/>
      </rPr>
      <t>Formulario 52 seguido de las siglas de la institución</t>
    </r>
  </si>
  <si>
    <t>NCI-TSC/511-00
 SUPERVISIÓN CONTINUA</t>
  </si>
  <si>
    <t>La Máxima Autoridad Institucional, cumpliendo lo que disponen las Normas de Control Interno NCI-TSC/121-00 Estructura para supervisar el funcionamiento del control interno; NCI-TSC/332-03, NCI-TSC/511-00 Supervisión continua y NCI-TSC/512-00 Autoevaluaciones, contenidas en el Marco Rector de Control Interno Institucional de los Recursos Públicos (MARCI) emitido por el Tribunal Superior de Cuentas (TSC) y publicado en la Gaceta Oficial número 35,795 del 11 de diciembre de 2021, que son de obligatorio cumplimiento por parte de los sujetos pasivos a los que se refiere el artículo 5 de la Ley Orgánica del TSC, en uso de sus atribuciones, dispone lo siguiente:</t>
  </si>
  <si>
    <t>No.</t>
  </si>
  <si>
    <t>ACTIVIDADES PARA LA IMPLEMENTACIÓN</t>
  </si>
  <si>
    <t>SI</t>
  </si>
  <si>
    <t>NO</t>
  </si>
  <si>
    <t>(Escribir SI / NO Según corresponda)</t>
  </si>
  <si>
    <t>La Máxima Autoridad Institucional asume la responsabilidad de supervisar el funcionamiento del control interno institucional, de manera directa o mediante la participación del Comité de Control Interno Institucional (COCOIN), del Comité de Probidad y Ética Públicas, o de otros servidores públicos designados, a quienes la Máxima Autoridad Institucional les concederá atribuciones y responsabilidades para realizar actividades de autoevaluación y supervisión del funcionamiento del control interno;</t>
  </si>
  <si>
    <t>La Unidad de Auditoría Interna será el principal apoyo que tendrá esta Máxima Autoridad Institucional para supervisar de manera permanente el funcionamiento del control interno institucional, para lo que tendrá el acceso irrestricto a todos los documentos relacionados con el MARCI. Adicionalmente, todos los servidores de la institución deben brindar la colaboración requerida, en tiempo y forma;</t>
  </si>
  <si>
    <t>Los informes de los auditores internos serán remitidos a esta Máxima Autoridad Institucional, cumpliendo las disposiciones que sobre esta materia emita el TSC;</t>
  </si>
  <si>
    <t>Los comités y los servidores designados tendrán acceso irrestricto a todos los documentos para autoevaluar la calidad del control interno institucional;</t>
  </si>
  <si>
    <r>
      <rPr>
        <sz val="10"/>
        <rFont val="Gill Sans MT"/>
        <charset val="134"/>
      </rPr>
      <t xml:space="preserve">Los informes de las autoevaluaciones y otras verificaciones de la calidad del control interno serán remitidos directamente a esta Máxima Autoridad Institucional, después de analizar los resultados con los responsables de los procesos o áreas evaluadas, a fin de asegurar el debido proceso, de confirmar los resultados y establecer las acciones correctivas. Para la elaboración de los informes cumplirán lo que dispone la </t>
    </r>
    <r>
      <rPr>
        <b/>
        <sz val="10"/>
        <rFont val="Gill Sans MT"/>
        <charset val="134"/>
      </rPr>
      <t>NCI-TSC/531-00 Evaluar los resultados y comunicar las deficiencias.</t>
    </r>
  </si>
  <si>
    <r>
      <rPr>
        <sz val="10"/>
        <rFont val="Gill Sans MT"/>
        <charset val="134"/>
      </rPr>
      <t xml:space="preserve">Para asegurar el cumplimiento de las recomendaciones y otras disposiciones, los comités y los servidores designados elaborarán los planes de acción y otros documentos que dispone la </t>
    </r>
    <r>
      <rPr>
        <b/>
        <sz val="10"/>
        <rFont val="Gill Sans MT"/>
        <charset val="134"/>
      </rPr>
      <t>NCI-TSC/532-00 Controlar las medidas correctivas,</t>
    </r>
    <r>
      <rPr>
        <sz val="10"/>
        <rFont val="Gill Sans MT"/>
        <charset val="134"/>
      </rPr>
      <t xml:space="preserve"> con el propósito de mejorar permanente el control interno institucional.</t>
    </r>
  </si>
  <si>
    <t>La MAE, los directivos y otros servidores impulsarán la implementación del MARCI   y supervisarán la aplicación de los controles establecidos por el personal a su cargo, de acuerdo con la estructura organizativa y teniendo en cuenta que a mayor grado de autoridad mayor será el grado responsabilidad por el funcionamiento del control interno.</t>
  </si>
  <si>
    <t>CUESTIONARIO DE AUTOEVALUACIÓN DEL CONTROL INTERNO INSTITUCIONAL</t>
  </si>
  <si>
    <t>No. Guía</t>
  </si>
  <si>
    <t>Preguntas</t>
  </si>
  <si>
    <t>Existencia
SI = 30
NO= 0</t>
  </si>
  <si>
    <t>Difusión
SI = 10
NO= 0</t>
  </si>
  <si>
    <t>Aplicación
SI = 40
NO= 0</t>
  </si>
  <si>
    <t>Verificación/Mejoras        SI = 20
NO= 0</t>
  </si>
  <si>
    <t>TOTAL</t>
  </si>
  <si>
    <t>VALOR MAXIMO</t>
  </si>
  <si>
    <t>CALIFICACIÓN EN PORCENTAJE</t>
  </si>
  <si>
    <r>
      <rPr>
        <b/>
        <sz val="10"/>
        <color theme="1"/>
        <rFont val="Gill Sans MT"/>
        <charset val="134"/>
      </rPr>
      <t xml:space="preserve">Evidencia para Respuestas SI </t>
    </r>
    <r>
      <rPr>
        <sz val="10"/>
        <color theme="1"/>
        <rFont val="Gill Sans MT"/>
        <charset val="134"/>
      </rPr>
      <t>(Anexar el documento o escribir el vínculo/link donde se encontrará la evidencia de cada respuesta SI)</t>
    </r>
  </si>
  <si>
    <t>Comentarios</t>
  </si>
  <si>
    <t>100-00  COMPONENTE ENTORNO DE CONTROL</t>
  </si>
  <si>
    <t xml:space="preserve">PCI-TSC/110-00 PRINCIPIO INTEGRIDAD Y VALORES ÉTICOS </t>
  </si>
  <si>
    <t>NCI-TSC/111-00 Compromiso y ejemplo de las máximas autoridades y directivos con la ética y protección de los recursos públicos</t>
  </si>
  <si>
    <t>La MAI, emitió políticas de probidad, ética institucional, transparencia, protección de los recursos públicos contra uso indebido y cero tolerancias a la corrupción.</t>
  </si>
  <si>
    <t>La MAI, la MAE, los directivos y todo el personal de la entidad firmaron un acta de compromiso de cumplimiento con el Código de Conducta Ética del Servidor Público y su Reglamento.</t>
  </si>
  <si>
    <t>La MAI emitió las normativas para el  funcionamiento del Comité de Integridad y Ética Públicas (CPEP) institucional.</t>
  </si>
  <si>
    <r>
      <rPr>
        <sz val="10"/>
        <color theme="1"/>
        <rFont val="Gill Sans MT"/>
        <charset val="134"/>
      </rPr>
      <t xml:space="preserve">La MAI aprobó el plan de trabajo del CPEP y conoce los resultados de su ejecución.
</t>
    </r>
    <r>
      <rPr>
        <b/>
        <sz val="10"/>
        <color theme="1"/>
        <rFont val="Gill Sans MT"/>
        <charset val="134"/>
      </rPr>
      <t>(Todas las activades de esta NCI-TSC fueron coordinadas con la Dirección de Probidad y Ética del TSC)</t>
    </r>
  </si>
  <si>
    <t>NCI-TSC/112-00 Cumplir el código de conducta ética del servidor público y adoptar o adaptar otras normas de conducta 
NCI-TSC/113-00 Evaluar el cumplimiento de las normas de conducta</t>
  </si>
  <si>
    <r>
      <t xml:space="preserve">El CPEP elaboró un plan de capacitación sobre el Código de Conducta Ética del Servidor Público y su Reglamento, así como del manual interno de funcionamiento del CPEP y otras normativas relacionadas y comunicó los resultados de su ejecución a la MAE, a la MAI y a la unidad de telento humano.
</t>
    </r>
    <r>
      <rPr>
        <b/>
        <sz val="10"/>
        <color theme="1"/>
        <rFont val="Gill Sans MT"/>
        <charset val="134"/>
      </rPr>
      <t>Los documentos de la ejecución de las capacitaciones se incluyeron en los expedientes del personal como dispone la Norma NCI-TSC/152-09 Expedientes completos del personal.</t>
    </r>
  </si>
  <si>
    <r>
      <rPr>
        <sz val="10"/>
        <color theme="1"/>
        <rFont val="Gill Sans MT"/>
        <charset val="134"/>
      </rPr>
      <t xml:space="preserve">La MAI, la MAE y los directivos supervisan de manera permanente la conducta ética de los servidores públicos a su cargo y elaboran reportes para conocimiento de la autoridad competente, cuando sea necesario.
</t>
    </r>
    <r>
      <rPr>
        <b/>
        <sz val="10"/>
        <color theme="1"/>
        <rFont val="Gill Sans MT"/>
        <charset val="134"/>
      </rPr>
      <t>(En la Norma NCI-TSC/152-06 Evaluación del desempeño, retención, promoción y sanción, se contempla la inclusión del comportamiento ético de los servidores públicos).</t>
    </r>
  </si>
  <si>
    <t>NCI-TSC/114-00 Atención oportuna de inobservancias a la ética</t>
  </si>
  <si>
    <r>
      <rPr>
        <sz val="10"/>
        <color theme="1"/>
        <rFont val="Gill Sans MT"/>
        <charset val="134"/>
      </rPr>
      <t xml:space="preserve">La MAI, con la participación del CPEP, emitió un procedimiento para la presentación, atención y seguimiento de denuncias. 
</t>
    </r>
    <r>
      <rPr>
        <b/>
        <sz val="10"/>
        <color theme="1"/>
        <rFont val="Gill Sans MT"/>
        <charset val="134"/>
      </rPr>
      <t>(Esta actividad se debe coordinar con la Dirección de Participación Ciudadana del TSC)</t>
    </r>
  </si>
  <si>
    <t xml:space="preserve">La MAI, en conocimiento de denuncias calificadas por el CPEP o por otros medios, dispuso internamente o solicitó a otros organismos externos, la realización de investigaciones; y, adoptó las acciones correctivas con base en los resultados. </t>
  </si>
  <si>
    <t>PCI-TSC/120-00	 PRINCIPIO RESPONSABILIDAD DE SUPERVISIÓN DEL FUNCIONAMIENTO DEL CONTROL INTERNO</t>
  </si>
  <si>
    <t>NCI-TSC/121-00  Estructura para supervisar el funcionamiento del control interno
NCI-TSC/122-00 Independencia y conocimientos especializados</t>
  </si>
  <si>
    <t>La MAI dispuso que el Comité de Control Interno Institucional (COCOIN) realice las autoevaluaciones del funcionamiento del MARCI y le informe los resultados para adoptar acciones correctivas.</t>
  </si>
  <si>
    <t xml:space="preserve">La MAI dispuso que todas las entidades administrativas y técnicas de la entidad entreguen de manera obligatoria y oportuna toda la información que requieran  el COCOIN y la Unidad de Auditoría Interna, para que cumplan sus actividades, principalmente la de evaluar el diseño y funcionamiento del MARCI. </t>
  </si>
  <si>
    <t>NCI-TSC/123-00 Corrección de deficiencias</t>
  </si>
  <si>
    <t>La MAI aplicó las acciones correctivas al ser informada por la unidad de auditoría interna o por el COCOIN del incumplimiento injustificados de las recomendaciones originadas en los informes de evaluación independiente y autoevaluación del MARCI.</t>
  </si>
  <si>
    <t xml:space="preserve">PCI-TSC/130-00 PRINCIPIO PLANIFICACIÓN EN TODA LA ORGANIZACIÓN </t>
  </si>
  <si>
    <t>NCI-TSC/131-00 La entidad establece la obligación de planificar</t>
  </si>
  <si>
    <t>La MAI emitió políticas de planificación de corto, mediano y largo plazo que incluye la alineación con el plan estratégico institucional, la existencia de indicadores, la elaboración de informes de cumplimiento de objetivos, y la relación entre la planificación y la rendición de cuentas.
(Guarda relación con la norma NCI-TSC/161-00).</t>
  </si>
  <si>
    <t>NCI-TSC/132-00 Planes de largo, mediano y corto plazo</t>
  </si>
  <si>
    <r>
      <rPr>
        <sz val="10"/>
        <color theme="1"/>
        <rFont val="Gill Sans MT"/>
        <charset val="134"/>
      </rPr>
      <t xml:space="preserve">La MAE elaboró el Plan Estratégico Institucional (PEI) y éste fue aprobado por la MAI.
</t>
    </r>
    <r>
      <rPr>
        <b/>
        <sz val="10"/>
        <color theme="1"/>
        <rFont val="Gill Sans MT"/>
        <charset val="134"/>
      </rPr>
      <t>(Este PEI contiene como mínimo la siguiente información: Disposiciones legales y otras normativas; misión; visión; valores; objetivos estratégicos; períodos de cumplimiento; responsables; recursos; estrategias; indicadores; análisis de riesgos; planes de difusión; y; firmas de responsabilidad de elaborado, revisado y aprobado).</t>
    </r>
  </si>
  <si>
    <t>Los directivos, observando las normativas aplicables, elaboraron el Plan Anual de Compras y Contrataciones (PACC) de la entidad y sometieron a la aprobación de la MAE y demás autoridades.  
Es PACC contiene como mínimo la siguiente información: fuente de financiamiento; objetivos; tipo de adquisición; modalidad de la adquisición; características de la adquisición; cantidad; precio unitario; monto estimado; fuente de financiamiento responsables de la ejecución de cada etapa; fecha prevista de inicio de compra, construcción y contratación; fecha prevista de finalización de compra y contratación; beneficiarios; y, responsables de cada etapa de la elaboración del plan.</t>
  </si>
  <si>
    <t xml:space="preserve">Los directivos, observando las normativas aplicables, elaboraron el presupuesto institucional y sometieron a la aprobación de la MAI y demás autoridades de la gestión pública.  </t>
  </si>
  <si>
    <t>NCI-TSC/133-00 Monitoreo de la ejecución de los planes y sus resultados</t>
  </si>
  <si>
    <t>La MAE y los directivos, observando las normativas aplicables, con el apoyo que corresponda, elaboraron informes (mensuales, trimestrales u otros períodos) de cumplimiento del PEI, POA, PACC y todos los demás planes, con base, entre otros criterios, con los indicadores establecidos en el plan y comunicaron los resultados a la MAI para que adopte las acciones correctivas que correspondan.</t>
  </si>
  <si>
    <t>La MAE supervisa el cumplimiento de los POA y otros planes, adopta las acciones que le corresponde o informa a la MAI los incumplimientos no justificados en las áreas de su competencia.</t>
  </si>
  <si>
    <t>PCI-TSC/140-00 PRINCIPIO ORGANIZACIÓN, AUTORIDAD Y RESPONSABILIDAD DEFINIDAS</t>
  </si>
  <si>
    <t>NCI-TSC/141-00 Estructuras de la organización y líneas de comunicación 
NCI-TSC/142-00 Autoridad y responsabilidades definidas</t>
  </si>
  <si>
    <t xml:space="preserve">La MAE elaboró y/o actualizó la estructura organizativa de la entidad (organigrama) y fue aprobada por la MAI. </t>
  </si>
  <si>
    <r>
      <rPr>
        <sz val="10"/>
        <color theme="1"/>
        <rFont val="Gill Sans MT"/>
        <charset val="134"/>
      </rPr>
      <t xml:space="preserve">Los directivos elaboraron y/o actualizaron los procesos a su cargo utilizando el modelo de gestión por procesos.
</t>
    </r>
    <r>
      <rPr>
        <b/>
        <sz val="10"/>
        <color theme="1"/>
        <rFont val="Gill Sans MT"/>
        <charset val="134"/>
      </rPr>
      <t>(Para la gestión procesos se desarrolla como mínimo la siguiente información en las respectivas fichas: encabezado: Nombre y logo de la entidad; código o identificación del proceso: macroproceso, proceso, subproceso; número de la versión y fecha; disposiciones legales y otras normativas; objetivo; alcance; proveedores; insumos / entradas; actividades, responsables, periodicidad, recursos, volumen (cuando aplica); riesgos y productos intermedios; productos finales / salidas; flujograma; indicadores; clientes internos; clientes externos; seguimiento; planes de difusión; y, firmas y fechas de elaboración, revisión y aprobado).</t>
    </r>
    <r>
      <rPr>
        <sz val="10"/>
        <color theme="1"/>
        <rFont val="Gill Sans MT"/>
        <charset val="134"/>
      </rPr>
      <t xml:space="preserve">  </t>
    </r>
  </si>
  <si>
    <t>La MAE elaboró y/o actualizó el manual de funciones que establece atribuciones y responsabilidades (conocido también como estatutos orgánicos por procesos u otras denominaciones) y fue aprobado por la MAI. 
(Para desarrollar este documento se debió aplicar, entre otros aspectos, lo que establece el Manual Genérico de Puestos y Salarios emitido por la Institución)</t>
  </si>
  <si>
    <t>PCI-TSC/150-00 PRINCIPIO GESTIÓN DEL TALENTO HUMANO CON BASE EN LAS COMPETENCIAS PROFESIONALES</t>
  </si>
  <si>
    <t>NCI-TSC/151-00 Políticas y procedimientos de gestión del talento humano</t>
  </si>
  <si>
    <t>La MAI emitió la política de talento humano institucional en la que privilegie la ética y competencia profesional de los servidores públicos, para su ingreso y permanencia.</t>
  </si>
  <si>
    <t>NCI-TSC/152-00 Normas de controles interno detalladas de la gestión del talento humano
(Esta norma se desarrolla en 9 normas detalladas)</t>
  </si>
  <si>
    <t>NCI-TSC/152-01 Plan de necesidades de personal</t>
  </si>
  <si>
    <t xml:space="preserve">La MAE elaboró y/o actualizó el plan de necesidad de personal y somete para aprobación de la MAI. </t>
  </si>
  <si>
    <t>NCI-TSC/152-02 Establecimiento de perfiles de los puestos</t>
  </si>
  <si>
    <t>El Directivo responsable de Talento Humano elaboró y/o actualizó los perfiles de puestos y este documento fue aprobado por la MAI. 
(Para este propósito, se debe tomar como referencia Manual Genérico de Puestos y Salarios emitido por la Institución)</t>
  </si>
  <si>
    <t>NCI-TSC/152-03 Convocatoria, selección y contratación del personal</t>
  </si>
  <si>
    <t>El Directivo responsable de Talento Humano  publicó  dentro o fuera de la entidad, según corresponda, las convocatorias para nuevas contrataciones, reemplazos u otras modalidades de vinculación, de acuerdo con el plan de necesidades, 
(Para implementar esta norma y las siguientes relacionadas con Talento Humano, se aplica lo que dispone la Ley y Reglamento de Servicios Civil )</t>
  </si>
  <si>
    <t>El Directivo responsable de Talento Humano organizó el comité para la selección del personal, responsable de ejecutar la selección y elaborar el informe para la decisión de las autoridades.</t>
  </si>
  <si>
    <t>El Directivo responsable de Talento Humano elaboró el documento de vinculación (nombramiento, contrato) de la o las personas seleccionadas, y contiene la firma de la autoridad nominadora.</t>
  </si>
  <si>
    <t>NCI-TSC/152-04 Inducción del personal</t>
  </si>
  <si>
    <t>El Directivo responsable de Talento Humano ejecuta el proceso de inducción y/o reinducción del personal.</t>
  </si>
  <si>
    <t>NCI-TSC/152-05 Control de asistencia y permanencia</t>
  </si>
  <si>
    <t xml:space="preserve">El Directivo responsable de Talento Humano estableció un proceso para el registro de asistencia y permanencia del personal, y supervisa su aplicación por parte de los responsables.  </t>
  </si>
  <si>
    <t>La MAE cuenta con información estadística sobre inasistencias, atrasos y otras inobservancias a las disposiciones. Los documentos que respaldan la información constan en el expediente de cada servidor público.</t>
  </si>
  <si>
    <t>NCI-TSC/152-06 Evaluación del desempeño, retención, promoción y sanción</t>
  </si>
  <si>
    <t>El Directivo responsable de Talento Humano estableció un proceso para la evaluación del desempeño de los servidores públicos y supervisa que se aplique con objetividad y transparencia.</t>
  </si>
  <si>
    <t>El Directivo responsable de Talento Humano consolida los resultados de la evaluación de desempeño, analiza con los directivos y somete a aprobación de la MAE y la MAI para las decisiones que correspondan, tales como promociones y aplicación de acciones correctivas.</t>
  </si>
  <si>
    <t>NCI-TSC/152-07 Capacitación del personal</t>
  </si>
  <si>
    <t>El Directivo responsable de Talento Humano, con base en los resultados de la evaluación del desempeño y en coordinación con los directivos de las unidades administrativas, elabora y/o actualiza un plan de capacitación.</t>
  </si>
  <si>
    <t>NCI-TSC/152-08 Desvinculación del personal</t>
  </si>
  <si>
    <t xml:space="preserve">La MAE, aprobó un procedimiento para la desvinculación del personal, asegurando el debido proceso para evitar que la entidad incurra en costos innecesarios.
(Los documentos elaborados durante el proceso de desvinculación son organizados y custodiados por la Unidad de Talento Humano e incorporados al expediente de cada servidor público). </t>
  </si>
  <si>
    <t xml:space="preserve">NCI-TSC/152-09 Expedientes completos del personal </t>
  </si>
  <si>
    <t>El Directivo responsable de Talento Humano estableció un proceso para mantener completos y actualizados los expedientes del personal desde su vinculación hasta su desvinculación, estableciendo controles de acceso que eviten pérdidas, uso indebido, destrucción de los documentos. (La digitalización de los documentos es recomendable).</t>
  </si>
  <si>
    <t xml:space="preserve">PCI-TSC/160-00 PRINCIPIO RESPONSABILIDAD POR EL CONTROL INTERNO Y RENDICIÓN DE CUENTAS </t>
  </si>
  <si>
    <t>NCI-TSC/161-00 La organización establece la responsabilidad de rendir cuentas por el funcionamiento del control interno y el logro de objetivos</t>
  </si>
  <si>
    <t>La MAI, la MAE y los directivos rinden cuentas por el logro de los objetivos establecidos en los planes estratégicos, operativos, de compras y otros planes así como de los resultados de las evaluaciones independientes del control interno, explicando las razones por eventuales incumplimientos.
(La rendición de cuentas debe ser publicada de acuerdo con las normas y políticas de transparencia).</t>
  </si>
  <si>
    <t>200-00 COMPONENTE EVALUACIÓN DE LOS RIESGOS</t>
  </si>
  <si>
    <t>PCI-TSC/210-00	 OBJETIVOS INSTITUCIONALES</t>
  </si>
  <si>
    <t>NCI-TSC/211-00	Alinear al plan estratégico todos los demás objetivos 
NCI-TSC/212-00 Priorizar los objetivos para gestionar sus riesgos y establecer responsables para su implementación</t>
  </si>
  <si>
    <t>La MAI aprobó el plan de gestión de riesgos institucional, con base en la propuesta de plan elaborado por la MAE.</t>
  </si>
  <si>
    <t>PCI-TSC/220-00  IDENTIFICACIÓN,EVALUACIÓN Y RESPUESTA A LOS RIESGOS</t>
  </si>
  <si>
    <t>NCI-TSC/221-00 Involucrar a toda la organización en la gestión de los riesgos</t>
  </si>
  <si>
    <t>La MAI emitió una política que establece la obligatoriedad de gestionar los riesgos en toda la organización.</t>
  </si>
  <si>
    <t>NCI-TSC/222-00 Identificar factores de riesgo externos e internos
NCI-TSC/223-00 Evaluar y analizar los riesgos 
NCI-TSC/224-00 Respuesta a los riesgos</t>
  </si>
  <si>
    <t>La entidad cuenta con una metodología para la gestión de los riesgos.</t>
  </si>
  <si>
    <t>La MAE y los directivos, dejan evidencia de la identificación de los riesgos por cada objetivo de los procesos, subprocesos u otras etapas del proceso.</t>
  </si>
  <si>
    <t>La MAE y los directivos evaluaron los riesgos inherentes por cada objetivo de los procesos, subprocesos u otras etapas del proceso.</t>
  </si>
  <si>
    <t xml:space="preserve">La MAE y los directivos analizaron la efectividad de los controles existentes para determinar su efecto frente a los riesgos. </t>
  </si>
  <si>
    <t>PCI-TSC/230-00	IDENTIFICACIÓN, EVALUACIÓN Y ANÁLISIS DEL RIESGO DE FRAUDE</t>
  </si>
  <si>
    <t>NCI-TSC/231-00	 Identificar los distintos tipos de fraude y potenciales actores
NCI-TSC/232-00 Evaluar los incentivos, las presiones y oportunidades
NCI-TSC/233-00 Respuesta al riesgo de fraude</t>
  </si>
  <si>
    <t>La MAI, la MAE y los directivos, en las áras de su competencia, identificaron, evaluaron, analizaron y respondieron a los riesgos al fraude, utilizando el mismo o similar proceso que se aplicó para la gestión general de los riesgos.</t>
  </si>
  <si>
    <t>PCI-TSC/240-00	EVALUACIÓN DE CAMBIOS CON EFECTOS EN EL CONTROL INTERNO</t>
  </si>
  <si>
    <t>NCI-TSC/241-00	 Identificación de los cambios externos e internos 
NCI-TSC/242-00	 Evaluar y responder a los cambios</t>
  </si>
  <si>
    <t>La MAI, la MAE y los directivos, dentro de las áreas de su competencia, identificaron, evaluaron, analizaron y respondieron a los riesgos al fraude, utilizando el mismo o similar proceso que se aplicó para la gestión general de los riesgos.</t>
  </si>
  <si>
    <t>300-00 COMPONENTE ACTIVIDADES DE CONTROL</t>
  </si>
  <si>
    <t xml:space="preserve">PCI-TSC/310-00	DISEÑO E IMPLEMENTACIÓN DE CONTROLES PARA MITIGAR LOS RIESGOS </t>
  </si>
  <si>
    <t>NCI-TSC/311-00 	Los controles se integran a la evaluación y gestión de los riesgos, la organización y los procesos 
NCI-TSC/312-00 Actividades de control de acuerdo con la organización y los procesos</t>
  </si>
  <si>
    <t>Los directivos, dentro de las áreas de su competencia, elaboraron un plan de mitigación de los riesgos con base en los resultados de la evaluación de los riesgos.</t>
  </si>
  <si>
    <t>PCI-TSC/320-00	 ACTIVIDADES DE CONTROL SOBRE LA TECNOLOGÍA PARA LOGRAR LOS OBJETIVOS</t>
  </si>
  <si>
    <t xml:space="preserve">NCI-TSC/321-00 	Establecer la adhesión institucional al uso de la tecnología </t>
  </si>
  <si>
    <t>La MAI emitió la política de tecnología de información y comunicaciones considerando el grado de dependencia de la entidad al uso de tecnología, tanto en la automatización de sus procesos como para la aplicación de controles.</t>
  </si>
  <si>
    <t>La MAI aprobó el plan de tecnología, información y comunicaciones elaborado por la MAE con la participación de directivos y otros servidores públicos.</t>
  </si>
  <si>
    <t>NCI-TSC/322-00 	Establecer actividades de control relevantes sobre los procesos de gestión de la seguridad</t>
  </si>
  <si>
    <t>La MAI emitió disposiciones de uso obligatorio para prevenir e identificar oportunamente riesgos a la seguridad de los sistemas operativos (software del sistema), a las redes, a las aplicaciones, equipos y otros recursos tecnológicos.</t>
  </si>
  <si>
    <t>NCI-TSC/323-00 	Establecer actividades de control relevantes sobre los procesos de adquisición, desarrollo y mantenimiento de tecnologías</t>
  </si>
  <si>
    <t>La MAI emitió disposiciones de aplicación obligatoria para la adquisición, desarrollo y mantenimiento de tecnologías, en adición a lo que establecen las normativas generales relacionadas con cada uno de estos procesos.</t>
  </si>
  <si>
    <t>PCI-TSC/330-00	ESTABLECIMIENTO DE CONTROLES A TRAVÉS DE POLÍTICAS, PROCEDIMIENTOS Y OTROS MEDIOS</t>
  </si>
  <si>
    <t>NCI-TSC/331-00	Políticas y procedimientos para implementar actividades de control</t>
  </si>
  <si>
    <t>La MAI, la MAE y los Directivos, de acuerdo con las competencias establecidas en la estructura organizativa de la entidad, emitieron políticas, procedimientos y otras disposiciones para establecer actividades de control que mitiguen los riesgos identificados en el componente Evaluación de los Riesgos.</t>
  </si>
  <si>
    <t>NCI-TSC/332-00	Controles para mitigar riesgos inherentes más frecuentes     
(Esta norma se desarrolla a través de 25 normas detalladas)</t>
  </si>
  <si>
    <t xml:space="preserve">NCI-TSC/332-01 Indicadores de eficiencia, eficacia, economía </t>
  </si>
  <si>
    <t>La MAE dispuso que todos los planes contengan indicadores y medios de verificación objetivos, y que todos los cambios que se realicen en la planificación sigan el proceso de aprobación establecido y que se difundan.</t>
  </si>
  <si>
    <t>NCI-TSC/332-02 Informes de cumplimiento</t>
  </si>
  <si>
    <t xml:space="preserve">La MAE supervisa la forma en la que se han alcanzado los objetivos y metas, utilizando los indicadores, informes y otros medios de verificación.  </t>
  </si>
  <si>
    <t>NCI-TSC/332-03 Supervisión continua</t>
  </si>
  <si>
    <t xml:space="preserve">La MAI, la MAE y los directivos establecen con claridad las atribuciones y responsabilidades de cada cargo, a través de la estructura organizativa. 
(Esta norma tiene relación con el principio PCI-TSC/140-00 Organización, autoridad y responsabilidad definidas y sus dos normas de control interno. Para evaluar el cumplimiento de esta norma se vincula con el principio antes citado para evitar duplicaciones). </t>
  </si>
  <si>
    <t>NCI-TSC/332-04 Disfrute oportuno de vacaciones</t>
  </si>
  <si>
    <t>El Directivo responsable de Talento Humano, elaboró un plan anual de vacaciones de todo el personal y contó con la aprobación de las autoridades.
(El plan contiene como mínimo: nombres y apellidos del funcionario, cargo, unidad administrativa, inicio de funciones en la entidad, inicio y fin de período de vacaciones, servidor público que reemplaza, indicadores y medios de verificación, y firmas de responsabilidad).</t>
  </si>
  <si>
    <t>NCI-TSC/332-05 Rotación de funciones</t>
  </si>
  <si>
    <t>El Directivo responsable de Talento Humano elaboró un plan de rotación del personal cuyos cargos y competencias sean similares.</t>
  </si>
  <si>
    <t>NCI-TSC/332-06 Cauciones y fianzas</t>
  </si>
  <si>
    <t>El Directivo responsable de Talento Humano elaboró y actualizó un registro que contenga los cargos, montos, tipos de cauciones o fianzas que deben presentar antes de que ingresen a prestar sus servicios, inicien las obras o servicios o cualquier otra vinculación con la entidad que requiera cauciones. 
(En los casos en los que exista una fecha de vigencia de las fianzas, como ocurre con las pólizas de fidelidad, se debe establecer las fechas de vencimiento y los responsables de verificar su renovación).</t>
  </si>
  <si>
    <t>NCI-TSC/332-07 Acceso restringido</t>
  </si>
  <si>
    <t>La MAE emitió una disposición que establezca las áreas o servicios de acceso restringido para servidores y el público en general, así como las sanciones en caso de incumplimiento.</t>
  </si>
  <si>
    <t>NCI-TSC/332-08 Determinación, recaudación y custodia de los ingresos</t>
  </si>
  <si>
    <t xml:space="preserve">El Directivo responsable de la Administración Financiera institucional determina anualmente los valores que debe recaudar la entidad, con la identificación del tipo de ingreso (tributario, no tributario y otros), el sujeto pasivo de la obligación, año y monto, para incorporarlo en el presupuesto de la entidad. </t>
  </si>
  <si>
    <t>El Directivo responsable de la Administración Financiera institucional estableció el proceso para la recepción, registro y depósito de los ingresos percibidos por la entidad por cualquier medio: recaudación directa, mediante transferencias bancarias, tarjetas de débito o crédito u otros medios de pago, que facilite comparar con los valores que constan en el presupuesto, para determinar su conformidad con lo planificado.</t>
  </si>
  <si>
    <t>NCI-TSC/332-09 Control previo al gasto: precompromiso, compromiso, devengado y pago</t>
  </si>
  <si>
    <r>
      <rPr>
        <sz val="10"/>
        <color theme="1"/>
        <rFont val="Gill Sans MT"/>
        <charset val="134"/>
      </rPr>
      <t xml:space="preserve">El Directivo responsable de la Administración Financiera institucional estableció que </t>
    </r>
    <r>
      <rPr>
        <b/>
        <sz val="10"/>
        <color theme="1"/>
        <rFont val="Gill Sans MT"/>
        <charset val="134"/>
      </rPr>
      <t xml:space="preserve">previo al precompromiso y compromiso, </t>
    </r>
    <r>
      <rPr>
        <sz val="10"/>
        <color theme="1"/>
        <rFont val="Gill Sans MT"/>
        <charset val="134"/>
      </rPr>
      <t>los servidores públicos responsables de esta actividad, verifiquen que la operación financiera esté directamente relacionada con los programas, proyectos y actividades aprobados en los planes operativos anuales, los planes de compras y contrataciones, y el presupuesto.</t>
    </r>
  </si>
  <si>
    <r>
      <rPr>
        <sz val="10"/>
        <color theme="1"/>
        <rFont val="Gill Sans MT"/>
        <charset val="134"/>
      </rPr>
      <t xml:space="preserve">El Directivo responsable de la Administración Financiera institucional estableció que para el reconocimiento del </t>
    </r>
    <r>
      <rPr>
        <b/>
        <sz val="10"/>
        <color rgb="FF000000"/>
        <rFont val="Gill Sans MT"/>
        <charset val="134"/>
      </rPr>
      <t>devengado</t>
    </r>
    <r>
      <rPr>
        <sz val="10"/>
        <color rgb="FF000000"/>
        <rFont val="Gill Sans MT"/>
        <charset val="134"/>
      </rPr>
      <t>, los servidores públicos responsables de esta actividad verifiquen que la calidad y cantidad de los bienes, obras y servicios recibidos estén de conformidad con los términos de referencia, el contrato, factura, acta de recepción y su correspondiente ingreso al almacén; y, que, en caso de demoras injustificadas en los plazos de entrega, se ejecutan las garantías o las multas que corresponda.</t>
    </r>
  </si>
  <si>
    <r>
      <rPr>
        <sz val="10"/>
        <color theme="1"/>
        <rFont val="Gill Sans MT"/>
        <charset val="134"/>
      </rPr>
      <t xml:space="preserve">El Directivo responsable de la Administración Financiera institucional estableció que previo al </t>
    </r>
    <r>
      <rPr>
        <b/>
        <sz val="10"/>
        <color rgb="FF000000"/>
        <rFont val="Gill Sans MT"/>
        <charset val="134"/>
      </rPr>
      <t>pago,</t>
    </r>
    <r>
      <rPr>
        <sz val="10"/>
        <color rgb="FF000000"/>
        <rFont val="Gill Sans MT"/>
        <charset val="134"/>
      </rPr>
      <t xml:space="preserve"> los servidores públicos responsables de esta actividad verifiquen que el expediente contenga todos los documentos habilitantes para cada tipo de operación y realizó los pagos cumpliendo los plazos establecidos en los contratos u otros documentos, o se cuente con una explicación válida para cualquier demora.</t>
    </r>
  </si>
  <si>
    <t>NCI-TSC/332-10 Autoridad y responsabilidad delimitada por escrito</t>
  </si>
  <si>
    <t xml:space="preserve">La MAE y los directivos se aseguran de que cada servidor público conozca por escrito el grado de autoridad y responsabilidad que le corresponde.
(Esta norma tiene relación con el principio PCI-TSC/140-00 Organización, autoridad y responsabilidad definidas y sus dos normas de control interno. Para evaluar el cumplimiento de esta norma se vincula con el principio antes citado para evitar duplicaciones). </t>
  </si>
  <si>
    <t>NCI-TSC/332-11 Documentos uniformes con numeración prestablecida y secuencial</t>
  </si>
  <si>
    <t>La MAE dispuso que todos los formularios y otros documentos que respalden las operaciones técnicas, administrativas y financieras de la entidad, sean previamente enumeradas en forma consecutiva y custodiadas antes de su uso.
 (Esta disposición incluye aquellos formularios que se obtengan por sistemas electrónicos, considerando las características de cada procesos y manteniendo las seguridades contra los riesgos de uso indebido).</t>
  </si>
  <si>
    <t xml:space="preserve">NCI-TSC/332-12 Separación de funciones incompatibles  </t>
  </si>
  <si>
    <t xml:space="preserve">La MAE y los directivos se aseguran que en los procesos se separen funciones incompatibles de autorización, ejecución, registro y custodia, para evitar que se concentren en una sola persona y/o unidad, y promuevan la verificación cruzada para identificar oportunamente errores y posibles irregularidades.  </t>
  </si>
  <si>
    <t>NCI-TSC/332-13 Proceso precontractual, contractual, registro de proveedores, ejecución, recepción, distribución y uso</t>
  </si>
  <si>
    <t xml:space="preserve">La MAI y la MAE supervisan que todas las adquisiciones y contratación de bienes, servicios y la construcción de obras, se realicen de acuerdo con lo establecido el PACC inicial y sus modificaciones, y suspende cualquier proceso que no cumpla con este requisito. </t>
  </si>
  <si>
    <t xml:space="preserve">La MAI y la MAE supervisan que las adquisiciones contempladas en el PACC se realizan con suficiente anticipación y en las cantidades apropiadas, considerando fechas de caducidad o expiración, las necesidades institucionales y que no se fraccionen las adquisiciones,. </t>
  </si>
  <si>
    <t>La MAI y la MAE supervisan que la elaboración de términos de referencia, especificaciones técnicas, pliegos de condiciones y otros documentos precontractuales, sean elaborados con la participación de quienes tienen relación con su uso o aplicación, establezcan con claridad lo que espera contratar, sin direccionamiento hacia marcas específicas o proveedores, que se cuente con información de los precios de mercados y otra información que determinan las normas en materia de contratación pública.</t>
  </si>
  <si>
    <t xml:space="preserve">La MAI y la MAE, comprueba que las solicitudes de ofertas cumplan con los requisitos de publicidad y universalidad para lograr la mayor cantidad de participantes en los procesos. </t>
  </si>
  <si>
    <t xml:space="preserve">La MAI, la MAE y los directivos, dentro de sus competencias,  supervisan que se evidencien de manera documentada y con las firmas de responsabilidad, los procesos de selección, adjudicación y contratación de bienes, servicios y construcción de obras y que se publicite para lograr la mayor transparencia. </t>
  </si>
  <si>
    <t xml:space="preserve">MAI, la MAE y los directivos, dentro de sus competencias, supervisan que los responsables de la recepción de los bienes, servicios o de las obras dejen evidencias escritas con sus firmas de responsabilidad, sobre la conformidad o inconformidad que guarda lo recibido con lo requerido en cuanto a calidad, cantidad y otras especificaciones. 
También dispone que en caso de existir diferencias entre lo solicitado y lo entregado por los proveedores, no se reciban los bienes y se comunique inmediatamente a la autoridad que corresponda. </t>
  </si>
  <si>
    <t>NCI-TSC/332-14 Sistema contable y presupuestario</t>
  </si>
  <si>
    <t>La MAE se asegura que los directivos del área financiera, con la participación de otras áreas como la de tecnología por ejemplo, apliquen un sistema de contabilidad gubernamental basados en principios y normas internacionales de contabilidad e información financiera adaptadas al sector público, para producir los informes contables y financieros de la gestión pública. 
(El sistema también debe producir reportes gerencial, de preferencia en línea, sobre la ejecución presupuestaria, de ingresos y egresos, la cartera de clientes o contribuyentes con antigüedad de morosidad, el estado de las garantías, lo que establece el Manual y Formas para la Rendición de Cuentas, entre otros).</t>
  </si>
  <si>
    <t xml:space="preserve">NCI-TSC/332-15 Revisión, autorización y aprobación de transacciones y operaciones </t>
  </si>
  <si>
    <t>La MAE determina los responsables de la elaboración, revisión y aprobación de cada una de las transacciones u operaciones técnicas, administrativas y financieras con el señalamiento de los plazos para cada etapa, a fin de que cada quien asuma sus responsabilidades, de acuerdo con su jerarquía, y rinda cuentas de su gestión.</t>
  </si>
  <si>
    <t>NCI-TSC/332-16 Documentación de transacciones, actividades y tareas</t>
  </si>
  <si>
    <t>Los directivos supervisan que en el diseño de los procesos a su cargo, se determine los documentos que deben respaldar todas las actividades de la entidad, financieras y no financieras, los requisitos que disponen las leyes y otras normativas, y estar disponibles para uso interno y externo, custodiadas de manera adecuada con medidas de seguridad y protección contra pérdida, uso indebido, adulteración, daños provocados de manera intencional, o por situaciones fortuitas, y otros riesgos. 
(Dentro de lo posible, promueve el uso de tecnología para generar documentos electrónicos, o escanear documentación clave, para facilitar el control en línea por parte de la ciudadanía y de organismos públicos con facultades para hacerlo).</t>
  </si>
  <si>
    <t>NCI-TSC/332-17 Identificación de los bienes</t>
  </si>
  <si>
    <t>El Directivo de la Administración Financiera, observando las normativas aplicables, estableció los códigos con los que se identificaron los bienes de larga duración de la entidad, y son ubicados en lugares visibles para que faciliten las constataciones físicas y la conciliación con los registros contables.
Para los bienes destinados a la venta también debe establecer un sistema de codificación, de preferencia con uso de recursos electrónicos para que se facilite la actualización permanente de las existencias, facilite la realización de inventarios y la identificación de eventuales diferencias.</t>
  </si>
  <si>
    <t>NCI-TSC/332-18 Custodia de los bienes</t>
  </si>
  <si>
    <t>El Directivo de la Administración Financiera, observando las normativas aplicables, estableció un proceso así como los documentos para la recepción, custodia, registro, utilización, traspaso, préstamo, enajenación, baja, conservación y mantenimiento, medidas de protección y seguridad, levantamiento o verificación de inventarios, y elaboración de informes sobre existencias, vencimientos, caducidad, posible deterioro, y otra información relevante, de los bienes de larga duración, así como para la venta y consumo. Estas disposiciones también aplican para donaciones recibidas, con las adecuaciones que deban realizarse, por sus condiciones especiales para la valoración y registro. Adicionalmente, establece que el acceso a las instalaciones en las que se custodian los bienes es restringido.</t>
  </si>
  <si>
    <t>NCI-TSC/332-19 Registros oportunos y detallados</t>
  </si>
  <si>
    <t xml:space="preserve">El Directivo del Área Financiera, estableció que el registro contable en cuentas generales y detalladas se realice inmediatamente después de haberse realizado la transacción y se cuente con los documentos de soporte. </t>
  </si>
  <si>
    <t>El Directivo del Área Financiera,  estableció que para los vehículos y otros bienes de características similares que sirvan para transportación o la realización de operaciones de producción y afines, además de lo señalado en el punto anterior, se debe registrar el recorrido y los usuarios, horas de uso, consumo de combustible, planes de mantenimiento y fechas de su realización, asegurando que se utilicen únicamente para efectuar actividades de la entidad, de acuerdo con las normativas generales y específicas aplicables. 
(Para estos bienes y otros similares, se debe contar con logotipos, dispositivos de control y seguridad como los “GPS”, a fin de procurar su óptimo uso en las labores que corresponde cumplir a la entidad pública. Un sistema de denuncias para usos indebidos debe ser promovido y aplicado por la MAE, con la participación de la ciudadanía).</t>
  </si>
  <si>
    <t>NCI-TSC/332-20 Mantenimiento y conservación de los bienes</t>
  </si>
  <si>
    <t xml:space="preserve">El Directivo del Área Administrativa o a quien corresponda de acuerdo con la estructura organizativa de la entidad, observando las normativas aplicables, elaboró un plan de mantenimiento de los bienes de larga duración e informó a la MAE sobre su ejecución y las novedades a efectos de planificar renovaciones o reparaciones mayores y asegurar la adecuada prestación de los servicios de la entidad.
(Cada servidor público es responsable del uso, custodia y conservación de los bienes de larga duración que le hayan sido entregados para el desempeño de sus funciones, dejando constancia escrita de su recepción; y por ningún motivo son utilizados para otros fines que no sean los institucionales).
</t>
  </si>
  <si>
    <t>NCI-TSC/332-21 Conciliación periódica</t>
  </si>
  <si>
    <t>El Directivo del Área Financiera dispuso que el área contable realice conciliaciones bancarias mensuales mediante la comparación de los movimientos del libro bancos de la entidad, con los registros y saldos de los estados bancarios a una fecha determinada, para verificar su conformidad y determinar las operaciones pendientes de registro en uno u otro lado. Para garantizar la efectividad del procedimiento de conciliación, dispuso que esté efectuado por servidores públicos no vinculados con la recepción, depósito o transferencia de fondos y/o registro contable de las operaciones relacionadas. Las conciliaciones también se deben realizar con otras cuentas aplicando los procedimientos que correspondan de acuerdo con su naturaleza.
(Para cumplir con esta disposición y como parte del sistema contable y presupuestario institucional, se debe mantener registro detallados y actualizados, que permita la realización de conciliaciones con las cuentas principales o generales).</t>
  </si>
  <si>
    <t>NCI-TSC/332-22 Constataciones físicas</t>
  </si>
  <si>
    <t>El Directivo del Área Financiera, observando las normativas aplicables, dispuso la periodicidad (mensual, trimestral, semestral u otros períodos), con la que se deben realizar las constataciones físicas de los activos de la entidad, entre los que se destacan el efectivo que se conoce como arqueos, las inversiones, los documentos por cobrar, las inversiones en valores, los documentos por cobrar, los inventarios para uso, venta o consumo, garantías recibidas entre otros bienes.
(Los inventarios deben contener como mínimo la siguiente información: código del bien en caso de existir, descripción del bien con números de series u otras características, cantidad, fecha de vencimiento o caducidad en los casos que aplique, ubicación del bien, nombre y cargo de la persona que utiliza los bienes de larga duración, entre otros).</t>
  </si>
  <si>
    <t>NCI-TSC/332-23 Arqueos independientes</t>
  </si>
  <si>
    <t xml:space="preserve">El Directivo del Área Financiera, observando las normativas aplicables, dispuso la realización de arqueos sorpresivos del efectivo realizado por a un funcionario distinto de quienes custodian, administran, recaudan o registran el efectivo, dejando constancia escrita del arqueo y de cualquier diferencia que se encuentre, con las firmas de los participantes. </t>
  </si>
  <si>
    <t xml:space="preserve">NCI-TSC/332-24 Seguros contra siniestros </t>
  </si>
  <si>
    <t>El Directivo del Área Financiera estableció los bienes de la entidad que deben ser asegurados y contó la aprobación de la MAE para su contratación.
(También dispuso  que se mantenga un registro detallado de los bienes y valores asegurados que determinen las fechas de vencimiento para realizar oportunamente las renovaciones que corresponda, así como, su notificación de finalización en el caso de que los bienes dejen de pertenecer a la entidad por cualquier razón).</t>
  </si>
  <si>
    <t xml:space="preserve">NCI-TSC/332-25 Registro y control de garantías </t>
  </si>
  <si>
    <t>El Directivo del Área Financiera dispuso que se elabore un registro detallado y actualizado de cada una de las garantías recibidas, que describa con precisión la fecha de vencimiento para que genere información gerencial sobre las necesidades de su renovación y/o ejecución.
(Estas garantías deben ser custodiadas para asegurar su conservación y evitar usos indebidos. Entre las actividades que mayoritariamente genera garantías, están las contrataciones públicas, las contrataciones de bienes, servicios y construcción de obras que tienen sus propias características establecidas en la ley).</t>
  </si>
  <si>
    <t>400-00 COMPONENTE INFORMACIÓN Y COMUNICACIÓN</t>
  </si>
  <si>
    <t xml:space="preserve">PCI-TSC/410-00	INFORMACIÓN RELEVANTE Y ACCESIBLE	</t>
  </si>
  <si>
    <t>NCI-TSC/411-00 Identificación de requerimientos de información
NCI-TSC/412-00 Captar datos internos y externos y transformar en información de calidad</t>
  </si>
  <si>
    <t>La MAI emitió la política de transparencia para la comunicación de la información financiera y no financiera, interna y externa, sin ninguna otra restricción que la que establezcan expresamente las leyes, promoviendo dentro de lo posible el uso de la tecnología para la recopilación de datos, su procesamiento y la elaboración y distribución de informes.
(La política también estimula la presentación de sugerencias, quejas y denuncias, mediante la comunicación directa con la MAI, procurando en todo momento salvaguardar la integridad de los denunciantes).</t>
  </si>
  <si>
    <t>NCI-TSC/413-00 	Archivo institucional</t>
  </si>
  <si>
    <t>El Directivo del Área Administrativa elaboró un proceso para la gestión del archivo de la entidad, que incluya los documentos que contienen información interna y externa, asegurando su disponibilidad oportuna, así como, su seguridad y conservación. 
(Estos archivos, dentro de lo posible, deberían utilizar tecnología y contar con respaldos apropiados a fin de que estén disponibles para que los organismos de regulación y control realicen sus verificaciones en línea).</t>
  </si>
  <si>
    <t>PCI-TSC/420-00	COMUNICACIÓN INTERNA DE LA INFORMACIÓN</t>
  </si>
  <si>
    <t>NCI-TSC/421-00	Comunicar la información a todos los niveles de la organización incluyendo líneas de comunicación independientes</t>
  </si>
  <si>
    <t>El Directivo del Área de Comunicación institucional y sobre la base de la política emitida por la MAI, elaboró un plan de comunicación con las estrategias y actividades que permitan el fácil acceso a la información por parte usuarios internos y externos.</t>
  </si>
  <si>
    <t>NCI-TSC/422-00 Información interna mínima que se debe comunicar</t>
  </si>
  <si>
    <t xml:space="preserve">El Directivo del Área de Comunicación institucional,  tomando como antecedente el plan de comunicación aprobado por la MAE, comunicó a todos los servidores públicos de la entidad la información que está disponible y la forma de acceder a ella. </t>
  </si>
  <si>
    <t>PCI-TSC/430-00	COMUNICACIÓN EXTERNA DE LA INFORMACIÓN</t>
  </si>
  <si>
    <t xml:space="preserve">NCI-TSC/431-00	Comunicación con la ciudadanía y otras instituciones; NCI-TSC/432-00 	Información externa mínima que se debe comunicar </t>
  </si>
  <si>
    <t>El Directivo del Área de Comunicación institucional, tomando como antecedente el plan de comunicación aprobado por la MAE, puso a disposición de la ciudadanía, de otras entidades públicas, y de otros usuarios externos, la información requerida por la normativas relacionadas con la transparencia y acceso a la información pública más aquella establecida en las políticas institucionales.</t>
  </si>
  <si>
    <t>500-00 COMPONENTE SUPERVISIÓN</t>
  </si>
  <si>
    <t>PCI-TSC/510-00	 EVALUACIÓN CONTINUA Y AUTOEVALUACIÓN</t>
  </si>
  <si>
    <t>NCI-TSC/511-00 Supervisión continua</t>
  </si>
  <si>
    <t xml:space="preserve">La MAI, la MAE y los directivos, al diseñar los procesos  establecieron los responsables de la supervisión de la aplicación de los controles internos, así como la metodología, periodicidad, (diaria, quincenal, mensual, trimestral, semestral u otros períodos), reportes de novedades y autoridad a la que informan para la aplicación de acciones correctivas.
 La aplicación de esta norma considera también la NCI-TSC/332-03 Supervisión Continua, a fin de evitar duplicaciones. </t>
  </si>
  <si>
    <t>NCI-TSC/512-00 	Autoevaluaciones</t>
  </si>
  <si>
    <t>El Comité del Control Interno Institucional (COCOIN), contando con el apoyo de la MAI, elaboró un plan de autoevaluación del control interno de la entidad.</t>
  </si>
  <si>
    <t>PCI-TSC/520-00 EVALUACIÓN INDEPENDIENTE</t>
  </si>
  <si>
    <t>NCI-TSC/521 Evaluación independiente realizada por las unidades de auditoría interna</t>
  </si>
  <si>
    <t>La unidad de auditoría interna de la entidad, observando las normativas aplicables, incluyó en su plan anual de control la realización de evaluaciones del funcionamiento del control interno, elaboró los informes correspondientes y verifica periódicamente el cumplimiento de las recomendaciones.</t>
  </si>
  <si>
    <t>PCI-TSC/530-00	COMUNICACIÓN OPORTUNA DE LOS RESULTADOS DE LAS EVALUACIONES</t>
  </si>
  <si>
    <t>NCI-TSC/531-00	 Evaluar los resultados y comunicar las deficiencias</t>
  </si>
  <si>
    <t>Los miembros del COCOIN analizan la importancia de los hallazgos que resulten de la autoevaluación, antes de ser comunicados a las autoridades, directivos y otros servidores públicos responsables de los procesos.
(Los hallazgos de importancia constan en el borrador del informe de autoevaluación del control interno que son comunicados a los responsables de los procesos para conocer sus comentarios, antes de emitir el informe final. Para evidenciar el desarrollo de esta actividad, los miembros del COCOIN elaboran un acta de comunicación de resultados, que es suscrita por todos los participantes).</t>
  </si>
  <si>
    <t>NCI-TSC/532-00 	Controlar las medidas correctivas</t>
  </si>
  <si>
    <t>El Comité del Control Interno Institucional  realiza el seguimiento continuo para verificar el cumplimiento del plan para la implementación de las recomendaciones e informa a la MAI los resultados para que adopte las medidas que corresponda.
(Las autoridades y los servidores públicos responsables de aplicar las recomendaciones formuladas en los informes de las autoevaluaciones, deben elaborar un plan para la implementación de las recomendaciones que contenga como mínimo los siguientes datos: nombre y  número del informe, contenido de la recomendación, nombre del servidor público responsable de su implementación, fecha estimada de cumplimento, y, de ser posible, los recursos necesarios para su cumplimiento, indicadores y medios de verificación. 
(Este plan es firmado por los responsables de ejecutar las recomendaciones y remitido a la MAI para que luego de su conocimiento, disponga el cumplimiento de las mismas).</t>
  </si>
  <si>
    <t>RESUMEN DE RESULTADOS</t>
  </si>
  <si>
    <t>NO.</t>
  </si>
  <si>
    <t>COMPONENTE / PRINCIPIO</t>
  </si>
  <si>
    <t>COMPONENTE</t>
  </si>
  <si>
    <t>NO. PREGUNTAS   NORMAS</t>
  </si>
  <si>
    <t xml:space="preserve">VALOR MÁXIMO </t>
  </si>
  <si>
    <t>PUNTAJE TOTAL</t>
  </si>
  <si>
    <t>RESULTADO 
100/100</t>
  </si>
  <si>
    <t>PORCENTAJE</t>
  </si>
  <si>
    <t>RESUMEN POR COMPONENTE</t>
  </si>
  <si>
    <t>CRITERIOS PARA CALIFICAR LA CALIDAD DEL CONTROL INTERNO</t>
  </si>
  <si>
    <t>80-100</t>
  </si>
  <si>
    <t>Muy buena</t>
  </si>
  <si>
    <t>79-60</t>
  </si>
  <si>
    <t>Media</t>
  </si>
  <si>
    <t>Menos de 59</t>
  </si>
  <si>
    <t>Baja</t>
  </si>
  <si>
    <t>RESUMEN POR COMPONENTE, PRINCIPIO Y NORMA</t>
  </si>
  <si>
    <t>COMPONENTE - PRINCIPIO</t>
  </si>
  <si>
    <t>Existencia</t>
  </si>
  <si>
    <t>Difusión</t>
  </si>
  <si>
    <t xml:space="preserve">aplicación </t>
  </si>
  <si>
    <t xml:space="preserve">Verificación </t>
  </si>
  <si>
    <t>AGENCIA HONDUREÑA DE AERONAUTICA CIVIL</t>
  </si>
  <si>
    <t>Prevenir amenazas de riesgos, seleccionando acciones alternativas a traves de planes de acción</t>
  </si>
  <si>
    <t>No aplica, ya que no se puede restringir acceso, ya que a nuestra institución hay visitas de usuarios externos en tramites de renovación, habilitaciones y certificación de licencias aeronauticas, registro de operadores de sistemas de aeronaves pilotadas a distancia(RPAS), permiso especiale de vuelo,solicitudes de certificado de aeronavegabilidad,solicitudes de actividades de paracaidismo,solicitudes de aterrizaje, operaciones de aeronaves y helicopteros en AD no controlado, etc son servicios de tramites que se presta al usuario externo por lo que se debe de tener contacto a diario.</t>
  </si>
  <si>
    <r>
      <t xml:space="preserve">Explicación de causas para respuestsas NO 
</t>
    </r>
    <r>
      <rPr>
        <sz val="10"/>
        <color theme="1"/>
        <rFont val="Gill Sans MT"/>
        <charset val="134"/>
      </rPr>
      <t>(Explicar la o las principales causas por cada respuesta NO)</t>
    </r>
  </si>
  <si>
    <t xml:space="preserve"> Se trabaja en base al componente de evaluación de los riesgos. Por los momentos, no se han presentado casos de fraude en nuestra institución, como ser areas especificas area de compras. Se ha aplicado Anexo 27 matriz para la evaluación, analisis y respuestas a los riesgos, Anexo 30 mapa consolidado de riesgos, Anexo 31 plan de mitigación de riesgos, cada jefe de departamento lo ha realizado segun sus actividades</t>
  </si>
  <si>
    <t>Se trabaja en base al componente de evaluación de los riesgos. Por los momentos, no se han presentado casos de fraude en nuestra institución, como ser areas especificas area de compras. Se ha aplicado Anexo 27 matriz para la evaluación, analisis y respuestas a los riesgos, Anexo 30 mapa consolidado de riesgos, Anexo 31 plan de mitigación de riesgos, cada jefe de departamento lo ha realizado segun sus actividades</t>
  </si>
  <si>
    <t>Se analiza en base al componente de evaluación de los riesgos, según los controles que se realizan en cada departamento y hacer frente a riesgos identificados al evaluar según las actividades realizadas en cada departamento</t>
  </si>
  <si>
    <t>Cada jefe de departamento evalua de acuerdo, al componente de evaluación de los riesgos, en la cual se evalua, en base a las actividades que se realizan según area de trabajo</t>
  </si>
  <si>
    <t>Se dejan evidencias, en base al componente de evaluación de los riesgos sobre las plantillas que establece la ONADICI, identificando los riesgos, a traves de sus Manuales de Procesos y Procedimientos</t>
  </si>
  <si>
    <t>Actualmente se esta trabajando con el Componente de Supervisión, en la que indica, cuestionario de autoevaluación del control interno institucional que establece la ONADICI, dicha autoevaluación permitira tomar medidas correctivas en la misma, según recomendaciones resultantes-</t>
  </si>
  <si>
    <t>Se analizara dicha autoevaluación y considerar los hallazgos encontrados y poder tomar las medidas correctivas en el plan de cumplimiento de las recomendaciones en la cual se responsabilizaran cada jefe de departamento según los hallazgos encontrados y tomar las acciones en sus departamentos.</t>
  </si>
  <si>
    <t>Se realiza el seguimiento correspondiente,según los hallazgos encontrados por cada area responsable en cuanto a esta Auto evaluación AECII, se implementara en el anexo 57 el plan de cumplimiento de las recomendaciones.</t>
  </si>
  <si>
    <r>
      <t xml:space="preserve">NCI-TSC/512-00
</t>
    </r>
    <r>
      <rPr>
        <sz val="8"/>
        <color theme="0"/>
        <rFont val="Gill Sans MT"/>
        <charset val="134"/>
      </rPr>
      <t>Formulario 53a  AHAC</t>
    </r>
  </si>
  <si>
    <t>Realizado por: Daniel Reyes</t>
  </si>
  <si>
    <t>Revisado por: Daniel Reyes</t>
  </si>
  <si>
    <t>Fecha: 2/6/2025</t>
  </si>
  <si>
    <t>Si</t>
  </si>
  <si>
    <t>En lo que respecta a cumplimientos nuestra Máxima Autoridad, como directivos hacen sus declaraciones de activos y pasivos al TSC, y en lo que son las evaluaciones independientes se consideran los resultados e impactos de una intervención, por lo que como institución somos respetuosos con lo que establece la ley, tambien se presenta el informde de rendicion de cuentas de la insituticion anualmente solicitado por el TSC.</t>
  </si>
  <si>
    <t>La ONADICI realiza las visitas de mejora continua,las cuales las coordinan durante el año según Plan Anual de trabajo, indicando las areas que realizaran dichas visitas, en la cual formulan un cuestionario de preguntas cerradas,en la que se da una respuesta SI ó NO, en lo que refiere a los procesos de control interno institucional y posteriormente se remiten evidencias en base a las preguntas formuladas en la visita, lo cual es cargada en la plataforma Google Drive, ayuda memoria de las reuniones de trabajo dando seguimiento al plan de trabajo de la oficina de control interno.</t>
  </si>
  <si>
    <t>No</t>
  </si>
  <si>
    <t xml:space="preserve">Portal de transparencia </t>
  </si>
  <si>
    <t>Informe AECII, por los momentos la MAE no ha aplicado medidas correctivas, ya que según recomendaciones ha establecido en el informe cada responsable cumple respectivamente</t>
  </si>
  <si>
    <t>El PACC se realiza a traves del portal de Honducompras, y se aprueba por el Administrador financiero, ONCAE aprueba y publica.</t>
  </si>
  <si>
    <t>La MAI gira instrucciones a los jefes y personal de la institución en dar cumplimiento en asignaciones que indica la Coordinación COCOIN para lo que indica normativas MARCI</t>
  </si>
  <si>
    <t>En proceso de realizacion para aprobacion, estara listo en Junio 2025</t>
  </si>
  <si>
    <t>En proceso de elaboracion y aprobacion, estara listo en Julio 2025</t>
  </si>
  <si>
    <t>Como institución se trabaja en base a las normativas establecidas por el Marco Rector del Control Interno de los Recursos Públicos (MARCI)Componente de evaluación de los riesgos.</t>
  </si>
  <si>
    <t>Metodologia que establece la ONADICI en lo que refiere matrices de riesgo, componente de evaluación de los riesgos</t>
  </si>
  <si>
    <t xml:space="preserve"> Se trabaja en base al componente de evaluación de los riesgos, Anexo 31 Plan de mitigación de riesgos, que permitira reducir la probabilidad de ocurrencia de un evento o minimizar su impacto en caso de suceder.</t>
  </si>
  <si>
    <t>No aplica</t>
  </si>
  <si>
    <t>No aplica en la institucion</t>
  </si>
  <si>
    <t>N/A</t>
  </si>
  <si>
    <t>https://drive.google.com/file/d/1Mg2-uVu-OfHnL1-uveinZqs07Yved7Pv/view?usp=sharing</t>
  </si>
  <si>
    <t>Se envio al TSC el informe del primer trimestre del año</t>
  </si>
  <si>
    <t>https://drive.google.com/file/d/11GCXy1twsW-wGxo8IZTfhEiNMluZ2Ar1/view?usp=sharing</t>
  </si>
  <si>
    <t>https://drive.google.com/file/d/1THc9V-D_z12o2xFpHVz5vlJzlH0sRjyE/view?usp=sharing</t>
  </si>
  <si>
    <t>https://drive.google.com/file/d/1G3x6bYxDMKgD-FWxnuRQFGmQaB1Ak355/view?usp=sharing</t>
  </si>
  <si>
    <t>https://drive.google.com/file/d/1DD5swroxwb7PyGcSgdCRPa67HXGJgzmL/view?usp=sharing</t>
  </si>
  <si>
    <t>http://sicc.honducompras.gob.hn/HC/procesos/busquedahistorico.aspx</t>
  </si>
  <si>
    <t>Esta en proceso de clasificacion de la informacion, se rigen bajo las politicas de archivo institucional, copia de politicas de archivo institucional Waleska</t>
  </si>
  <si>
    <t>https://drive.google.com/file/d/1UMnMHXDajVaIaWKBFcXyPKI5yqvcgMWn/view?usp=sharing</t>
  </si>
  <si>
    <t>https://drive.google.com/file/d/1LOaAZu8cB38TLRLi743E_L9RCK2Zeyt7/view?usp=sharing</t>
  </si>
  <si>
    <t>https://drive.google.com/file/d/1AceYDTg6M_mKM5zcSCkQUUvA9pi2qYYX/view?usp=sharing</t>
  </si>
  <si>
    <t>https://drive.google.com/file/d/1-uEY92XWSW7EO41ZKvMRCfVf-GRf3nZM/view?usp=sharing</t>
  </si>
  <si>
    <t>https://drive.google.com/file/d/1D7mk60KtiDPjRid1JcUxoB8jhFZLLq6_/view?usp=sharing</t>
  </si>
  <si>
    <t>https://drive.google.com/file/d/1NHrb6AapQVw1E_2fdxYWvH1kBGCkgc6A/view?usp=sharing</t>
  </si>
  <si>
    <t>https://drive.google.com/file/d/1q4vXdmpz2vhTzQ0Bw54VALTMdmu-YOsU/view?usp=sharing</t>
  </si>
  <si>
    <t>https://drive.google.com/file/d/1KLwXy2WXDR6uh1Dn5-zkbOj5g7r3juaB/view?usp=sharing</t>
  </si>
  <si>
    <r>
      <rPr>
        <sz val="11"/>
        <rFont val="Calibri"/>
        <family val="2"/>
        <scheme val="minor"/>
      </rPr>
      <t>No, Esta  en proceso de Actualizacion , se espera que este listo en Junio 2025 se  adjunta el que esta vigente</t>
    </r>
    <r>
      <rPr>
        <u/>
        <sz val="11"/>
        <color theme="10"/>
        <rFont val="Calibri"/>
        <family val="2"/>
        <scheme val="minor"/>
      </rPr>
      <t xml:space="preserve"> https://drive.google.com/file/d/15yi0xHTdu_xQDoSFIlF12qOZGJJWLzjv/view?usp=drive_link</t>
    </r>
  </si>
  <si>
    <t>https://drive.google.com/file/d/11PBMhm2rAq7YRIoikvt44NegQDonjAHj/view?usp=drive_link</t>
  </si>
  <si>
    <r>
      <rPr>
        <sz val="11"/>
        <rFont val="Calibri"/>
        <family val="2"/>
        <scheme val="minor"/>
      </rPr>
      <t>No, Se esta Actualizando se espera este aprobado por la MAI en Julio 2025 se  adjunta el que esta vigente</t>
    </r>
    <r>
      <rPr>
        <u/>
        <sz val="11"/>
        <color theme="10"/>
        <rFont val="Calibri"/>
        <family val="2"/>
        <scheme val="minor"/>
      </rPr>
      <t xml:space="preserve">  https://drive.google.com/file/d/15yi0xHTdu_xQDoSFIlF12qOZGJJWLzjv/view?usp=drive_link</t>
    </r>
  </si>
  <si>
    <t>https://drive.google.com/file/d/1JyUa0ournNsocTdwnJWPFZAH9L7g4-vW/view?usp=drive_link</t>
  </si>
  <si>
    <t>https://drive.google.com/file/d/1d7ZYjDNsMp19N4xLqQUjeKrdTwEFQz-P/view?usp=drive_link</t>
  </si>
  <si>
    <t>https://drive.google.com/file/d/1cm-QV_uIgtwbwWWtoPG4b0gNMbEF2EB6/view?usp=drive_link</t>
  </si>
  <si>
    <t>https://drive.google.com/drive/folders/1qNMmKE4EBDNABF82pPWISNn-H5LKJ7wV?usp=drive_link</t>
  </si>
  <si>
    <t>https://drive.google.com/drive/folders/1Mvcy2gAkYuXVmdTIlAF81yxJRAZb_YD8?usp=drive_link</t>
  </si>
  <si>
    <t>https://drive.google.com/drive/folders/1teOG69FBKK9kMVebVrX-OPxjGr8ZbBni?usp=drive_link</t>
  </si>
  <si>
    <t>https://drive.google.com/file/d/17ME9CIZ0npxBkPh7RrqFeOaKGZNaGicV/view?usp=sharing</t>
  </si>
  <si>
    <t>https://drive.google.com/file/d/122-ZJGUWTm3pfP8R1GKyCwAN8R0fcR-F/view?usp=drive_link</t>
  </si>
  <si>
    <t>https://drive.google.com/file/d/1j895pluPkWcoIGf9tT0GkQ4KWSDNtXWU/view?usp=sharing</t>
  </si>
  <si>
    <t>https://drive.google.com/drive/folders/1h9nhqt7UoUZheXIgS22efP1rNaBxvs0v?usp=drive_link</t>
  </si>
  <si>
    <t>https://drive.google.com/drive/folders/1Fn2Hf56h0JrolFgkMoHm0iL8bNB5W8ja?usp=drive_link</t>
  </si>
  <si>
    <t>https://drive.google.com/file/d/1rm9qY22LAKBNRipAZ7pjMEhfB2SbCNdX/view?usp=drive_link</t>
  </si>
  <si>
    <t>https://drive.google.com/file/d/1Nut1GBGDi92ao42EOt9d465vEcSpRyOe/view?usp=drive_link</t>
  </si>
  <si>
    <t>https://drive.google.com/file/d/1ZFbNbVdi7B5BgBNUbTIqXsN5dptAYT2Y/view?usp=drive_link</t>
  </si>
  <si>
    <t>https://drive.google.com/file/d/1h7LzbdjatOGYos2Uq2G5MvzSv4SlUWm3/view?usp=sharing</t>
  </si>
  <si>
    <t>https://drive.google.com/file/d/1Dwg6pEDuZPcjxRlmJyQqqJySD-2W4Tyd/view?usp=drive_link</t>
  </si>
  <si>
    <t>https://drive.google.com/file/d/18QKSXMcoM-1Fh7m5jdc_PcEZe8zYXpO6/view?usp=sharing</t>
  </si>
  <si>
    <t>https://drive.google.com/file/d/16ejdKKuM6dbnQbSihQZNjjzJ6qWfXMJw/view?usp=sharing</t>
  </si>
  <si>
    <t>https://drive.google.com/file/d/18VIMgLJVKI0LWX1vZEBAosO1bcCoIi-k/view?usp=sharing</t>
  </si>
  <si>
    <t>https://drive.google.com/file/d/1x90LWgs6p6jI5LMA16iQhFW9WNgwzdrO/view?usp=sharing</t>
  </si>
  <si>
    <t>https://drive.google.com/file/d/1VksnEoQrp2AUt61EzEj7b9QKsd47xQ9-/view?usp=sharing</t>
  </si>
  <si>
    <t>https://drive.google.com/file/d/1xDFPGzn3D2q1XIUDgvhnJNXAEmfMrkU0/view?usp=sharing</t>
  </si>
  <si>
    <t>https://drive.google.com/file/d/1bLSa22zUfdzIf392ecdGKJzxlcp0Fh3E/view?usp=sharing</t>
  </si>
  <si>
    <t>https://drive.google.com/file/d/13gJvlsegVWYHUA3XM3s47TrJgIitAUk3/view?usp=sharing</t>
  </si>
  <si>
    <t>https://drive.google.com/file/d/1W4o4xIcc7JjjkBYD0JqnHORfduQYxF1f/view?usp=sharing</t>
  </si>
  <si>
    <t>https://drive.google.com/file/d/1N5MgXOoqXNK54BA3kRsZO7kxgoxAD5ys/view?usp=sharing</t>
  </si>
  <si>
    <t>https://drive.google.com/file/d/1SKERDwvDT0VxzPuzUy_1w09gKpMhPKQG/view?usp=sharing</t>
  </si>
  <si>
    <t>https://drive.google.com/file/d/1dXNhsrJIykgPGEXcgmXWbTxDwJBG9kZm/view?usp=sharing</t>
  </si>
  <si>
    <t>https://drive.google.com/file/d/1n0yUvcJV6HMbJodTJoWqxe-khzN8Yr6W/view?usp=sharing</t>
  </si>
  <si>
    <t>https://drive.google.com/file/d/1uJWS1DRTHA7xWnbiLCDkUJ7kWgAudst-/view?usp=sharing</t>
  </si>
  <si>
    <t>https://drive.google.com/file/d/1kpm3wgM0HePqNCwaPZA2NYOMc6qd1wbf/view?usp=sharing</t>
  </si>
  <si>
    <t>https://drive.google.com/file/d/1Vj-DfZHaABrjWL5a3m2OaCzUKvCITcNx/view?usp=sharing</t>
  </si>
  <si>
    <t>https://drive.google.com/file/d/1Y1og10d5ewxzAglWyb8vOzOIBol5mh9f/view?usp=sharing</t>
  </si>
  <si>
    <t>https://drive.google.com/file/d/1o3PMXg5bUPgBPJD3CVs69IozIAkarsMo/view?usp=sharing</t>
  </si>
  <si>
    <t>https://drive.google.com/file/d/1OD_54qZj6CVPrxTOFiNdDQKByCWgUMY6/view?usp=sharing</t>
  </si>
  <si>
    <t>https://drive.google.com/file/d/1LRhBow_VuFr9s3R33880alvIFqzhroiB/view?usp=sharing</t>
  </si>
  <si>
    <t>https://drive.google.com/file/d/1A7Tie-uR9i2KaXM8Z6pQgSaTwztTfGsJ/view?usp=sharing</t>
  </si>
  <si>
    <t>https://drive.google.com/file/d/1QOlBp6tkrcqPCSty4wlU6rsCCczqDuwP/view?usp=sharing</t>
  </si>
  <si>
    <t>https://drive.google.com/file/d/1yDfRVsVb3UJhXnY-EcTlHyKRwXdMEK3V/view?usp=sharing</t>
  </si>
  <si>
    <t>https://drive.google.com/file/d/1OLajY5LrOGd8zrx5PPGxihrAd8RLUf76/view?usp=sharing</t>
  </si>
  <si>
    <t>https://drive.google.com/file/d/1Qaw4jM5hYfQv5BKrGE_gy0eheDKyhWZI/view?usp=sharing</t>
  </si>
  <si>
    <t>https://drive.google.com/file/d/10O0tcjmzqDzcQ7TSlmK1a8Mh0ahZh3G-/view?usp=sharing</t>
  </si>
  <si>
    <t>https://drive.google.com/file/d/1ixZKd0VgO4fflHpveL9aCdR9DAAGWyFl/view?usp=sharing</t>
  </si>
  <si>
    <t>https://drive.google.com/file/d/1hA-v6Lj43qLQYN8k2Qcd0md6AQU73VMe/view?usp=sharing</t>
  </si>
  <si>
    <t>https://drive.google.com/file/d/18kgEUYVny2a4_UU3ymSr2tuMaumvR8KG/view?usp=drive_link</t>
  </si>
  <si>
    <t>www.honducompras.com</t>
  </si>
  <si>
    <t>https://drive.google.com/file/d/1yDfRVsVb3UJhXnY-EcTlHyKRwXdMEK3V/view?usp=drive_link</t>
  </si>
  <si>
    <t>http://www.ahac.gob.hn/Organigrama</t>
  </si>
  <si>
    <t>https://drive.google.com/drive/folders/1X-f2LX9CfeoVf4BswERL9iT93KPt02t4?usp=sharing</t>
  </si>
  <si>
    <t>Posteriormente se remitiran subsanaciones de manuales de procesos y procedimientos, según oficio No. STLCC-ONADICI-1257-05-2025</t>
  </si>
  <si>
    <t>https://drive.google.com/file/d/1Mg2-uVu-OfHnL1-uveinZqs07Yved7Pv/view?usp=drive_link</t>
  </si>
  <si>
    <t>https://drive.google.com/drive/folders/11dDdaEucrJLg6-ChXw5EztpLZ7ymDbRJ?usp=sharing</t>
  </si>
  <si>
    <t>https://drive.google.com/drive/folders/11dDdaEucrJLg6-ChXw5EztpLZ7ymDbRJ</t>
  </si>
  <si>
    <t>https://drive.google.com/file/d/1KLwXy2WXDR6uh1Dn5-zkbOj5g7r3juaB/view?usp=drive_link</t>
  </si>
  <si>
    <t>https://drive.google.com/drive/folders/1CfqKa3DDBfDb0iiEt1j0_Yg8Evy8hS5V?usp=sharing</t>
  </si>
  <si>
    <t>https://drive.google.com/file/d/1dXNhsrJIykgPGEXcgmXWbTxDwJBG9kZm/view?usp=drive_link</t>
  </si>
  <si>
    <t>https://drive.google.com/file/d/1Mv06RZkWNqlgmY57N8quGeOTMwvyDPj3/view?usp=sharing</t>
  </si>
  <si>
    <t>https://drive.google.com/drive/folders/16sAbINQ_rMJqnWIprBBkaS-1INtNZT1D?usp=drive_link</t>
  </si>
  <si>
    <t>https://drive.google.com/file/d/145oa99pOSydPYd_SHVt38mB87s5iqa23/view?usp=drive_link</t>
  </si>
  <si>
    <t>https://drive.google.com/file/d/1AjWzf_ROhcIm4OY6VFn97bxpSwKoxqlW/view?usp=sharing</t>
  </si>
  <si>
    <t>https://drive.google.com/file/d/1tRNTRBAnx4ORsRkQx_U_DGFnXYAsbwPc/view?usp=sharing</t>
  </si>
  <si>
    <t>https://ahac.gob.hn/Documentos_Informatica</t>
  </si>
  <si>
    <t>https://drive.google.com/file/d/1LIvdSPBZymf5CX1nkR7qs3sE6gwF5EA7/view?usp=sharing</t>
  </si>
  <si>
    <t>http://www.ahac.gob.hn/Comunicaciones_Estrategicas</t>
  </si>
  <si>
    <t>https://drive.google.com/file/d/1xbumyCZsUj-wipjlvxiGVATjyMefb-Jt/view?usp=sharing</t>
  </si>
  <si>
    <t>https://drive.google.com/file/d/1ufPVdZPpLAAtkSGOuLpZcWTP8z4YeuWF/view?usp=sharing</t>
  </si>
  <si>
    <r>
      <t xml:space="preserve">NCI-TSC/512-00
</t>
    </r>
    <r>
      <rPr>
        <sz val="8"/>
        <color theme="0"/>
        <rFont val="Gill Sans MT"/>
        <charset val="134"/>
      </rPr>
      <t xml:space="preserve">
Formulario 53b AHAC</t>
    </r>
  </si>
  <si>
    <t>Los directivos elaboraron los Planes Operativos Anuales (POA) de la entidad y éstos fueron aprobados por la MAE y la MAI.
(Este POA contiene como mínimo la siguiente información: Disposiciones legales y otras normativas; objetivos estratégicos relacionado con el POA; objetivos operativos alineados con los objetivos estratégicos; metas, actividades, responsables, plazos; estructura presupuestaria; indicadores, medios de verificación; y, planes de difusión).</t>
  </si>
  <si>
    <t>https://docs.google.com/spreadsheets/d/18Ph6mE4uhtUkAIhliYDViE2A_NUYYmMX/edit?usp=drive_link&amp;ouid=110468699297867597634&amp;rtpof=true&amp;sd=true</t>
  </si>
  <si>
    <t>https://drive.google.com/file/d/13gXj7PdiLdfk9Rc0UZzSpFNWgiMk99Lp/view?usp=drive_link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</si>
</sst>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6">
    <font>
      <sz val="11"/>
      <color theme="1"/>
      <name val="Calibri"/>
      <charset val="134"/>
      <scheme val="minor"/>
    </font>
    <font>
      <b/>
      <sz val="11"/>
      <color theme="1"/>
      <name val="Gill Sans MT"/>
      <charset val="134"/>
    </font>
    <font>
      <sz val="11"/>
      <color theme="1"/>
      <name val="Gill Sans MT"/>
      <charset val="134"/>
    </font>
    <font>
      <b/>
      <sz val="11"/>
      <color theme="0"/>
      <name val="Gill Sans MT"/>
      <charset val="134"/>
    </font>
    <font>
      <b/>
      <sz val="11"/>
      <name val="Gill Sans MT"/>
      <charset val="134"/>
    </font>
    <font>
      <sz val="11"/>
      <name val="Gill Sans MT"/>
      <charset val="134"/>
    </font>
    <font>
      <b/>
      <sz val="11"/>
      <color theme="1"/>
      <name val="Calibri"/>
      <charset val="134"/>
      <scheme val="minor"/>
    </font>
    <font>
      <sz val="10"/>
      <color theme="1"/>
      <name val="Gill Sans MT"/>
      <charset val="134"/>
    </font>
    <font>
      <b/>
      <sz val="10"/>
      <color theme="1"/>
      <name val="Gill Sans MT"/>
      <charset val="134"/>
    </font>
    <font>
      <sz val="11"/>
      <color rgb="FF000000"/>
      <name val="Gill Sans MT"/>
      <charset val="134"/>
    </font>
    <font>
      <b/>
      <sz val="10"/>
      <color theme="0"/>
      <name val="Gill Sans MT"/>
      <charset val="134"/>
    </font>
    <font>
      <b/>
      <sz val="10"/>
      <name val="Gill Sans MT"/>
      <charset val="134"/>
    </font>
    <font>
      <b/>
      <sz val="14"/>
      <color theme="1"/>
      <name val="Gill Sans MT"/>
      <charset val="134"/>
    </font>
    <font>
      <b/>
      <sz val="12"/>
      <color theme="1"/>
      <name val="Gill Sans MT"/>
      <charset val="134"/>
    </font>
    <font>
      <sz val="10"/>
      <name val="Gill Sans MT"/>
      <charset val="134"/>
    </font>
    <font>
      <sz val="11"/>
      <color theme="1"/>
      <name val="Calibri"/>
      <charset val="134"/>
      <scheme val="minor"/>
    </font>
    <font>
      <sz val="8"/>
      <color theme="0"/>
      <name val="Gill Sans MT"/>
      <charset val="134"/>
    </font>
    <font>
      <b/>
      <sz val="10"/>
      <color rgb="FF000000"/>
      <name val="Gill Sans MT"/>
      <charset val="134"/>
    </font>
    <font>
      <sz val="10"/>
      <color rgb="FF000000"/>
      <name val="Gill Sans MT"/>
      <charset val="134"/>
    </font>
    <font>
      <b/>
      <sz val="10"/>
      <name val="Gill Sans MT"/>
      <family val="2"/>
    </font>
    <font>
      <sz val="10"/>
      <color theme="1"/>
      <name val="Gill Sans MT"/>
      <family val="2"/>
    </font>
    <font>
      <sz val="10"/>
      <name val="Gill Sans MT"/>
      <family val="2"/>
    </font>
    <font>
      <u/>
      <sz val="11"/>
      <color theme="10"/>
      <name val="Calibri"/>
      <charset val="134"/>
      <scheme val="minor"/>
    </font>
    <font>
      <u/>
      <sz val="11"/>
      <color theme="10"/>
      <name val="Calibri"/>
      <family val="2"/>
      <scheme val="minor"/>
    </font>
    <font>
      <sz val="11"/>
      <name val="Calibri"/>
      <family val="2"/>
      <scheme val="minor"/>
    </font>
    <font>
      <sz val="11"/>
      <color theme="10"/>
      <name val="Calibri"/>
      <family val="2"/>
      <charset val="134"/>
      <scheme val="minor"/>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4" tint="0.39994506668294322"/>
        <bgColor indexed="64"/>
      </patternFill>
    </fill>
    <fill>
      <patternFill patternType="solid">
        <fgColor theme="4" tint="0.79995117038483843"/>
        <bgColor indexed="64"/>
      </patternFill>
    </fill>
    <fill>
      <patternFill patternType="solid">
        <fgColor rgb="FF00B05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3" tint="0.79995117038483843"/>
        <bgColor indexed="64"/>
      </patternFill>
    </fill>
    <fill>
      <patternFill patternType="solid">
        <fgColor theme="2" tint="-9.9978637043366805E-2"/>
        <bgColor indexed="64"/>
      </patternFill>
    </fill>
  </fills>
  <borders count="50">
    <border>
      <left/>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style="medium">
        <color theme="0" tint="-0.499984740745262"/>
      </left>
      <right/>
      <top/>
      <bottom/>
      <diagonal/>
    </border>
    <border>
      <left style="medium">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right style="medium">
        <color theme="0" tint="-0.499984740745262"/>
      </right>
      <top/>
      <bottom style="medium">
        <color theme="0" tint="-0.499984740745262"/>
      </bottom>
      <diagonal/>
    </border>
    <border>
      <left/>
      <right style="medium">
        <color theme="0" tint="-0.499984740745262"/>
      </right>
      <top/>
      <bottom/>
      <diagonal/>
    </border>
    <border>
      <left/>
      <right style="medium">
        <color theme="0" tint="-0.499984740745262"/>
      </right>
      <top style="medium">
        <color theme="0" tint="-0.499984740745262"/>
      </top>
      <bottom style="thin">
        <color theme="0" tint="-0.499984740745262"/>
      </bottom>
      <diagonal/>
    </border>
    <border>
      <left/>
      <right style="medium">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right style="thin">
        <color theme="0" tint="-0.499984740745262"/>
      </right>
      <top style="medium">
        <color theme="0" tint="-0.499984740745262"/>
      </top>
      <bottom style="medium">
        <color theme="0" tint="-0.499984740745262"/>
      </bottom>
      <diagonal/>
    </border>
    <border>
      <left/>
      <right/>
      <top style="medium">
        <color theme="0" tint="-0.499984740745262"/>
      </top>
      <bottom/>
      <diagonal/>
    </border>
    <border>
      <left/>
      <right style="medium">
        <color theme="0" tint="-0.499984740745262"/>
      </right>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top style="medium">
        <color theme="0" tint="-0.499984740745262"/>
      </top>
      <bottom style="medium">
        <color theme="0" tint="-0.499984740745262"/>
      </bottom>
      <diagonal/>
    </border>
    <border>
      <left/>
      <right style="thin">
        <color theme="0" tint="-0.499984740745262"/>
      </right>
      <top/>
      <bottom style="medium">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5" fillId="0" borderId="0" applyFont="0" applyFill="0" applyBorder="0" applyAlignment="0" applyProtection="0"/>
    <xf numFmtId="9" fontId="15" fillId="0" borderId="0" applyFont="0" applyFill="0" applyBorder="0" applyAlignment="0" applyProtection="0"/>
    <xf numFmtId="0" fontId="22" fillId="0" borderId="0" applyNumberFormat="0" applyFill="0" applyBorder="0" applyAlignment="0" applyProtection="0"/>
  </cellStyleXfs>
  <cellXfs count="215">
    <xf numFmtId="0" fontId="0" fillId="0" borderId="0" xfId="0"/>
    <xf numFmtId="0" fontId="2" fillId="2" borderId="0" xfId="0" applyFont="1" applyFill="1"/>
    <xf numFmtId="0" fontId="2" fillId="2" borderId="0" xfId="0" applyFont="1" applyFill="1" applyAlignment="1">
      <alignment wrapText="1"/>
    </xf>
    <xf numFmtId="0" fontId="3" fillId="4" borderId="2" xfId="0" applyFont="1" applyFill="1" applyBorder="1" applyAlignment="1">
      <alignment horizontal="center" vertical="center" wrapText="1"/>
    </xf>
    <xf numFmtId="0" fontId="4" fillId="0" borderId="5" xfId="0" applyFont="1" applyBorder="1" applyAlignment="1">
      <alignment horizontal="center" vertical="center" wrapText="1"/>
    </xf>
    <xf numFmtId="0" fontId="2" fillId="0" borderId="0" xfId="0" applyFont="1" applyAlignment="1">
      <alignment horizontal="justify" vertical="center" wrapText="1"/>
    </xf>
    <xf numFmtId="0" fontId="7" fillId="0" borderId="0" xfId="0" applyFont="1" applyAlignment="1">
      <alignment vertical="center" wrapText="1"/>
    </xf>
    <xf numFmtId="0" fontId="0" fillId="0" borderId="0" xfId="0"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3" fontId="2" fillId="0" borderId="0" xfId="0" applyNumberFormat="1" applyFont="1" applyAlignment="1">
      <alignment horizontal="center" vertical="center" wrapText="1"/>
    </xf>
    <xf numFmtId="165" fontId="2" fillId="0" borderId="0" xfId="1" applyNumberFormat="1" applyFont="1" applyAlignment="1">
      <alignment horizontal="center" vertical="center"/>
    </xf>
    <xf numFmtId="165" fontId="2" fillId="0" borderId="0" xfId="1" applyNumberFormat="1" applyFont="1" applyAlignment="1">
      <alignment vertical="center"/>
    </xf>
    <xf numFmtId="0" fontId="2" fillId="0" borderId="6" xfId="0" applyFont="1" applyBorder="1" applyAlignment="1">
      <alignment vertical="center"/>
    </xf>
    <xf numFmtId="165" fontId="2" fillId="0" borderId="0" xfId="1" applyNumberFormat="1" applyFont="1" applyBorder="1" applyAlignment="1">
      <alignment horizontal="center" vertical="center"/>
    </xf>
    <xf numFmtId="165" fontId="2" fillId="0" borderId="0" xfId="1" applyNumberFormat="1" applyFont="1" applyBorder="1" applyAlignment="1">
      <alignment vertical="center"/>
    </xf>
    <xf numFmtId="0" fontId="1" fillId="0" borderId="6" xfId="0" applyFont="1" applyBorder="1" applyAlignment="1">
      <alignment horizontal="center" vertical="center"/>
    </xf>
    <xf numFmtId="0" fontId="1" fillId="0" borderId="0" xfId="0" applyFont="1" applyAlignment="1">
      <alignment horizontal="justify" vertical="center" wrapText="1"/>
    </xf>
    <xf numFmtId="3" fontId="1" fillId="0" borderId="0" xfId="1" applyNumberFormat="1" applyFont="1" applyBorder="1" applyAlignment="1">
      <alignment horizontal="center" vertical="center"/>
    </xf>
    <xf numFmtId="0" fontId="1" fillId="5" borderId="1" xfId="0" applyFont="1" applyFill="1" applyBorder="1" applyAlignment="1">
      <alignment horizontal="justify" vertical="center" wrapText="1"/>
    </xf>
    <xf numFmtId="0" fontId="1" fillId="5" borderId="1" xfId="0" applyFont="1" applyFill="1" applyBorder="1" applyAlignment="1">
      <alignment horizontal="center" vertical="center" wrapText="1"/>
    </xf>
    <xf numFmtId="3" fontId="1" fillId="5" borderId="1" xfId="1" applyNumberFormat="1" applyFont="1" applyFill="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xf>
    <xf numFmtId="3" fontId="2" fillId="0" borderId="1" xfId="1" applyNumberFormat="1" applyFont="1" applyBorder="1" applyAlignment="1">
      <alignment horizontal="center" vertical="top"/>
    </xf>
    <xf numFmtId="3" fontId="2" fillId="0" borderId="1" xfId="1" applyNumberFormat="1" applyFont="1" applyBorder="1" applyAlignment="1">
      <alignment horizontal="center" vertical="center"/>
    </xf>
    <xf numFmtId="9" fontId="2" fillId="0" borderId="1" xfId="2" applyFont="1" applyBorder="1" applyAlignment="1">
      <alignment horizontal="center" vertical="center"/>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1" fillId="0" borderId="14" xfId="0" applyFont="1" applyBorder="1" applyAlignment="1">
      <alignment horizontal="justify" vertical="center" wrapText="1"/>
    </xf>
    <xf numFmtId="0" fontId="1" fillId="0" borderId="15" xfId="0" applyFont="1" applyBorder="1" applyAlignment="1">
      <alignment horizontal="center" vertical="center"/>
    </xf>
    <xf numFmtId="3" fontId="1" fillId="0" borderId="15" xfId="1" applyNumberFormat="1" applyFont="1" applyBorder="1" applyAlignment="1">
      <alignment horizontal="center" vertical="top"/>
    </xf>
    <xf numFmtId="3" fontId="1" fillId="0" borderId="15" xfId="1" applyNumberFormat="1" applyFont="1" applyBorder="1" applyAlignment="1">
      <alignment horizontal="center" vertical="center"/>
    </xf>
    <xf numFmtId="9" fontId="1" fillId="0" borderId="16" xfId="2" applyFont="1" applyBorder="1" applyAlignment="1">
      <alignment horizontal="center" vertical="center"/>
    </xf>
    <xf numFmtId="0" fontId="13" fillId="6" borderId="1" xfId="0" applyFont="1" applyFill="1" applyBorder="1" applyAlignment="1">
      <alignment horizontal="justify" vertical="center" wrapText="1"/>
    </xf>
    <xf numFmtId="0" fontId="1" fillId="6" borderId="1" xfId="0" applyFont="1" applyFill="1" applyBorder="1" applyAlignment="1">
      <alignment horizontal="center" vertical="center"/>
    </xf>
    <xf numFmtId="3" fontId="1" fillId="6" borderId="1" xfId="0" applyNumberFormat="1" applyFont="1" applyFill="1" applyBorder="1" applyAlignment="1">
      <alignment horizontal="center" vertical="center"/>
    </xf>
    <xf numFmtId="3" fontId="1" fillId="6" borderId="1" xfId="0" applyNumberFormat="1" applyFont="1" applyFill="1" applyBorder="1" applyAlignment="1">
      <alignment horizontal="center" vertical="center" wrapText="1"/>
    </xf>
    <xf numFmtId="9" fontId="1" fillId="6" borderId="1" xfId="2" applyFont="1" applyFill="1" applyBorder="1" applyAlignment="1">
      <alignment horizontal="center" vertical="center"/>
    </xf>
    <xf numFmtId="0" fontId="2" fillId="7" borderId="1" xfId="0" applyFont="1" applyFill="1" applyBorder="1" applyAlignment="1">
      <alignment horizontal="justify" vertical="center" wrapText="1"/>
    </xf>
    <xf numFmtId="0" fontId="1" fillId="0" borderId="1" xfId="0" applyFont="1" applyBorder="1" applyAlignment="1">
      <alignment horizontal="center" vertical="center"/>
    </xf>
    <xf numFmtId="3" fontId="1" fillId="0" borderId="1" xfId="0" applyNumberFormat="1" applyFont="1" applyBorder="1" applyAlignment="1">
      <alignment horizontal="center" vertical="center"/>
    </xf>
    <xf numFmtId="3" fontId="1" fillId="0" borderId="1" xfId="0" applyNumberFormat="1" applyFont="1" applyBorder="1" applyAlignment="1">
      <alignment horizontal="center" vertical="center" wrapText="1"/>
    </xf>
    <xf numFmtId="9" fontId="1" fillId="0" borderId="1" xfId="2" applyFont="1" applyBorder="1" applyAlignment="1">
      <alignment horizontal="center" vertical="center"/>
    </xf>
    <xf numFmtId="3" fontId="2" fillId="0" borderId="1" xfId="0" applyNumberFormat="1" applyFont="1" applyBorder="1" applyAlignment="1">
      <alignment horizontal="center" vertical="center"/>
    </xf>
    <xf numFmtId="3" fontId="2" fillId="0" borderId="1" xfId="0" applyNumberFormat="1" applyFont="1" applyBorder="1" applyAlignment="1">
      <alignment horizontal="center" vertical="center" wrapText="1"/>
    </xf>
    <xf numFmtId="0" fontId="2" fillId="0" borderId="30" xfId="0" applyFont="1" applyBorder="1" applyAlignment="1">
      <alignment vertical="center"/>
    </xf>
    <xf numFmtId="0" fontId="9" fillId="8" borderId="39"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9" borderId="32" xfId="0" applyFont="1" applyFill="1" applyBorder="1" applyAlignment="1">
      <alignment horizontal="center" vertical="center" wrapText="1"/>
    </xf>
    <xf numFmtId="0" fontId="9" fillId="0" borderId="30" xfId="0" applyFont="1" applyBorder="1" applyAlignment="1">
      <alignment horizontal="center" vertical="center" wrapText="1"/>
    </xf>
    <xf numFmtId="0" fontId="2" fillId="6" borderId="1" xfId="0" applyFont="1" applyFill="1" applyBorder="1" applyAlignment="1">
      <alignment horizontal="justify" vertical="center" wrapText="1"/>
    </xf>
    <xf numFmtId="0" fontId="2" fillId="0" borderId="4" xfId="0" applyFont="1" applyBorder="1" applyAlignment="1">
      <alignment vertical="center"/>
    </xf>
    <xf numFmtId="0" fontId="2" fillId="0" borderId="5" xfId="0" applyFont="1" applyBorder="1" applyAlignment="1">
      <alignment horizontal="justify" vertical="center" wrapText="1"/>
    </xf>
    <xf numFmtId="0" fontId="2" fillId="0" borderId="5" xfId="0" applyFont="1" applyBorder="1" applyAlignment="1">
      <alignment horizontal="center" vertical="center"/>
    </xf>
    <xf numFmtId="165" fontId="2" fillId="0" borderId="5" xfId="1" applyNumberFormat="1" applyFont="1" applyBorder="1" applyAlignment="1">
      <alignment horizontal="center" vertical="center"/>
    </xf>
    <xf numFmtId="165" fontId="2" fillId="0" borderId="5" xfId="1" applyNumberFormat="1" applyFont="1" applyBorder="1" applyAlignment="1">
      <alignment vertical="center"/>
    </xf>
    <xf numFmtId="0" fontId="2" fillId="0" borderId="5" xfId="0" applyFont="1" applyBorder="1" applyAlignment="1">
      <alignment vertical="center"/>
    </xf>
    <xf numFmtId="0" fontId="2" fillId="0" borderId="29" xfId="0" applyFont="1" applyBorder="1" applyAlignment="1">
      <alignment vertical="center"/>
    </xf>
    <xf numFmtId="0" fontId="0" fillId="0" borderId="0" xfId="0" applyAlignment="1">
      <alignment horizontal="left" vertical="center"/>
    </xf>
    <xf numFmtId="0" fontId="0" fillId="0" borderId="0" xfId="0" applyAlignment="1">
      <alignment vertical="center" wrapText="1"/>
    </xf>
    <xf numFmtId="165" fontId="0" fillId="0" borderId="0" xfId="1" applyNumberFormat="1" applyFont="1" applyAlignment="1">
      <alignment vertical="center"/>
    </xf>
    <xf numFmtId="0" fontId="0" fillId="0" borderId="41" xfId="0" applyBorder="1" applyAlignment="1">
      <alignment horizontal="center" vertical="center"/>
    </xf>
    <xf numFmtId="0" fontId="0" fillId="0" borderId="41" xfId="0" applyBorder="1" applyAlignment="1">
      <alignment horizontal="left" vertical="center"/>
    </xf>
    <xf numFmtId="0" fontId="6" fillId="5" borderId="21" xfId="0" applyFont="1" applyFill="1" applyBorder="1" applyAlignment="1">
      <alignment vertical="center"/>
    </xf>
    <xf numFmtId="0" fontId="6" fillId="5" borderId="21" xfId="0" applyFont="1" applyFill="1" applyBorder="1" applyAlignment="1">
      <alignment horizontal="left" vertical="center"/>
    </xf>
    <xf numFmtId="0" fontId="6" fillId="5" borderId="21" xfId="0" applyFont="1" applyFill="1" applyBorder="1" applyAlignment="1">
      <alignment horizontal="center" vertical="center"/>
    </xf>
    <xf numFmtId="0" fontId="6" fillId="5" borderId="21" xfId="0" applyFont="1" applyFill="1" applyBorder="1" applyAlignment="1">
      <alignment horizontal="left" vertical="center" wrapText="1"/>
    </xf>
    <xf numFmtId="165" fontId="6" fillId="5" borderId="21" xfId="1" applyNumberFormat="1" applyFont="1" applyFill="1" applyBorder="1" applyAlignment="1">
      <alignment vertical="center"/>
    </xf>
    <xf numFmtId="165" fontId="6" fillId="5" borderId="21" xfId="1" applyNumberFormat="1" applyFont="1" applyFill="1" applyBorder="1" applyAlignment="1">
      <alignment horizontal="left" vertical="center"/>
    </xf>
    <xf numFmtId="0" fontId="6" fillId="7" borderId="33" xfId="0" applyFont="1" applyFill="1" applyBorder="1" applyAlignment="1">
      <alignment vertical="center"/>
    </xf>
    <xf numFmtId="0" fontId="6" fillId="7" borderId="21" xfId="0" applyFont="1" applyFill="1" applyBorder="1" applyAlignment="1">
      <alignment horizontal="center" vertical="center"/>
    </xf>
    <xf numFmtId="0" fontId="0" fillId="0" borderId="21" xfId="0" applyBorder="1" applyAlignment="1">
      <alignment vertical="center" wrapText="1"/>
    </xf>
    <xf numFmtId="0" fontId="0" fillId="0" borderId="21" xfId="0" applyBorder="1" applyAlignment="1">
      <alignment horizontal="center" vertical="center"/>
    </xf>
    <xf numFmtId="165" fontId="0" fillId="0" borderId="21" xfId="1" applyNumberFormat="1" applyFont="1" applyBorder="1" applyAlignment="1">
      <alignment vertical="center"/>
    </xf>
    <xf numFmtId="0" fontId="0" fillId="0" borderId="21" xfId="0" applyBorder="1" applyAlignment="1">
      <alignment horizontal="left" vertical="center" wrapText="1"/>
    </xf>
    <xf numFmtId="0" fontId="6" fillId="0" borderId="21" xfId="0" applyFont="1" applyBorder="1" applyAlignment="1">
      <alignment vertical="center" wrapText="1"/>
    </xf>
    <xf numFmtId="0" fontId="6" fillId="0" borderId="21" xfId="0" applyFont="1" applyBorder="1" applyAlignment="1">
      <alignment horizontal="center" vertical="center"/>
    </xf>
    <xf numFmtId="165" fontId="6" fillId="0" borderId="21" xfId="1" applyNumberFormat="1" applyFont="1" applyBorder="1" applyAlignment="1">
      <alignment horizontal="center" vertical="center"/>
    </xf>
    <xf numFmtId="0" fontId="0" fillId="0" borderId="21" xfId="0" applyBorder="1" applyAlignment="1">
      <alignment vertical="center"/>
    </xf>
    <xf numFmtId="9" fontId="0" fillId="0" borderId="21" xfId="2" applyFont="1" applyBorder="1" applyAlignment="1">
      <alignment vertical="center"/>
    </xf>
    <xf numFmtId="165" fontId="0" fillId="0" borderId="0" xfId="1" applyNumberFormat="1" applyFont="1" applyBorder="1" applyAlignment="1">
      <alignment vertical="center"/>
    </xf>
    <xf numFmtId="0" fontId="8" fillId="0" borderId="0" xfId="0" applyFont="1" applyAlignment="1">
      <alignment vertical="center" wrapText="1"/>
    </xf>
    <xf numFmtId="0" fontId="7" fillId="0" borderId="0" xfId="0" applyFont="1" applyAlignment="1">
      <alignment horizontal="justify" vertical="center" wrapText="1"/>
    </xf>
    <xf numFmtId="0" fontId="7" fillId="0" borderId="0" xfId="0" applyFont="1" applyAlignment="1">
      <alignment horizontal="center" vertical="center" wrapText="1"/>
    </xf>
    <xf numFmtId="9" fontId="7" fillId="0" borderId="0" xfId="2" applyFont="1" applyAlignment="1">
      <alignment horizontal="center" vertical="center" wrapText="1"/>
    </xf>
    <xf numFmtId="0" fontId="8" fillId="5" borderId="21" xfId="0" applyFont="1" applyFill="1" applyBorder="1" applyAlignment="1">
      <alignment horizontal="center" vertical="center" wrapText="1"/>
    </xf>
    <xf numFmtId="0" fontId="8" fillId="10" borderId="21" xfId="0" applyFont="1" applyFill="1" applyBorder="1" applyAlignment="1">
      <alignment horizontal="center" vertical="center" wrapText="1"/>
    </xf>
    <xf numFmtId="0" fontId="8" fillId="11" borderId="21" xfId="0" applyFont="1" applyFill="1" applyBorder="1" applyAlignment="1">
      <alignment horizontal="center" vertical="center" wrapText="1"/>
    </xf>
    <xf numFmtId="0" fontId="8" fillId="0" borderId="21" xfId="0" applyFont="1" applyBorder="1" applyAlignment="1">
      <alignment horizontal="center" vertical="center" wrapText="1"/>
    </xf>
    <xf numFmtId="0" fontId="7" fillId="0" borderId="21" xfId="0" applyFont="1" applyBorder="1" applyAlignment="1">
      <alignment horizontal="justify" vertical="center" wrapText="1"/>
    </xf>
    <xf numFmtId="0" fontId="7" fillId="0" borderId="21" xfId="0" applyFont="1" applyBorder="1" applyAlignment="1">
      <alignment horizontal="center" vertical="center" wrapText="1"/>
    </xf>
    <xf numFmtId="0" fontId="14" fillId="0" borderId="21" xfId="0" applyFont="1" applyBorder="1" applyAlignment="1">
      <alignment horizontal="justify" vertical="center" wrapText="1"/>
    </xf>
    <xf numFmtId="0" fontId="7" fillId="11" borderId="21" xfId="0" applyFont="1" applyFill="1" applyBorder="1" applyAlignment="1">
      <alignment horizontal="center" vertical="center" wrapText="1"/>
    </xf>
    <xf numFmtId="9" fontId="8" fillId="5" borderId="21" xfId="2" applyFont="1" applyFill="1" applyBorder="1" applyAlignment="1">
      <alignment horizontal="center" vertical="center" wrapText="1"/>
    </xf>
    <xf numFmtId="9" fontId="8" fillId="10" borderId="21" xfId="2" applyFont="1" applyFill="1" applyBorder="1" applyAlignment="1">
      <alignment horizontal="center" vertical="center" wrapText="1"/>
    </xf>
    <xf numFmtId="0" fontId="8" fillId="2" borderId="21" xfId="0" applyFont="1" applyFill="1" applyBorder="1" applyAlignment="1">
      <alignment vertical="center" wrapText="1"/>
    </xf>
    <xf numFmtId="0" fontId="8" fillId="0" borderId="21" xfId="0" applyFont="1" applyBorder="1" applyAlignment="1">
      <alignment horizontal="justify" vertical="center" wrapText="1"/>
    </xf>
    <xf numFmtId="0" fontId="7" fillId="0" borderId="21" xfId="0" applyFont="1" applyBorder="1" applyAlignment="1">
      <alignment vertical="center" wrapText="1"/>
    </xf>
    <xf numFmtId="0" fontId="8" fillId="6" borderId="21"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2" borderId="21" xfId="0" applyFont="1" applyFill="1" applyBorder="1" applyAlignment="1">
      <alignment horizontal="justify" vertical="center" wrapText="1"/>
    </xf>
    <xf numFmtId="0" fontId="5" fillId="2" borderId="23" xfId="0" applyFont="1" applyFill="1" applyBorder="1" applyAlignment="1">
      <alignment vertical="center" wrapText="1"/>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5" fillId="2" borderId="0" xfId="0" applyFont="1" applyFill="1" applyAlignment="1">
      <alignment vertical="center" wrapText="1"/>
    </xf>
    <xf numFmtId="0" fontId="14" fillId="2" borderId="25"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20" fillId="0" borderId="21" xfId="0" applyFont="1" applyBorder="1" applyAlignment="1">
      <alignment horizontal="justify" vertical="center" wrapText="1"/>
    </xf>
    <xf numFmtId="0" fontId="20" fillId="2" borderId="21" xfId="0" applyFont="1" applyFill="1" applyBorder="1" applyAlignment="1">
      <alignment horizontal="justify" vertical="center" wrapText="1"/>
    </xf>
    <xf numFmtId="0" fontId="21" fillId="0" borderId="21" xfId="0" applyFont="1" applyBorder="1" applyAlignment="1">
      <alignment horizontal="center" vertical="center" wrapText="1"/>
    </xf>
    <xf numFmtId="0" fontId="20" fillId="0" borderId="21" xfId="0" applyFont="1" applyBorder="1" applyAlignment="1">
      <alignment vertical="center" wrapText="1"/>
    </xf>
    <xf numFmtId="0" fontId="19" fillId="0" borderId="21" xfId="0" applyFont="1" applyBorder="1" applyAlignment="1">
      <alignment horizontal="center" vertical="center" wrapText="1"/>
    </xf>
    <xf numFmtId="0" fontId="19" fillId="2" borderId="21" xfId="0" applyFont="1" applyFill="1" applyBorder="1" applyAlignment="1">
      <alignment horizontal="center" vertical="center" wrapText="1"/>
    </xf>
    <xf numFmtId="0" fontId="7" fillId="12" borderId="21" xfId="0" applyFont="1" applyFill="1" applyBorder="1" applyAlignment="1">
      <alignment horizontal="justify" vertical="center" wrapText="1"/>
    </xf>
    <xf numFmtId="0" fontId="20" fillId="0" borderId="0" xfId="0" applyFont="1" applyAlignment="1">
      <alignment vertical="center" wrapText="1"/>
    </xf>
    <xf numFmtId="0" fontId="22" fillId="0" borderId="21" xfId="3" applyBorder="1" applyAlignment="1">
      <alignment vertical="center" wrapText="1"/>
    </xf>
    <xf numFmtId="0" fontId="22" fillId="0" borderId="0" xfId="3" applyAlignment="1">
      <alignment wrapText="1"/>
    </xf>
    <xf numFmtId="9" fontId="22" fillId="0" borderId="21" xfId="3" applyNumberFormat="1" applyBorder="1" applyAlignment="1">
      <alignment vertical="center" wrapText="1"/>
    </xf>
    <xf numFmtId="0" fontId="22" fillId="0" borderId="0" xfId="3" applyAlignment="1">
      <alignment vertical="center" wrapText="1"/>
    </xf>
    <xf numFmtId="0" fontId="22" fillId="0" borderId="49" xfId="3" applyBorder="1" applyAlignment="1">
      <alignment vertical="center" wrapText="1"/>
    </xf>
    <xf numFmtId="0" fontId="25" fillId="0" borderId="21" xfId="3" applyNumberFormat="1" applyFont="1" applyBorder="1" applyAlignment="1">
      <alignment vertical="center" wrapText="1"/>
    </xf>
    <xf numFmtId="0" fontId="8" fillId="2" borderId="21" xfId="0" applyFont="1" applyFill="1" applyBorder="1" applyAlignment="1">
      <alignment horizontal="center" vertical="center" wrapText="1"/>
    </xf>
    <xf numFmtId="0" fontId="19" fillId="2" borderId="21" xfId="0" applyFont="1" applyFill="1" applyBorder="1" applyAlignment="1">
      <alignment horizontal="justify" vertical="center" wrapText="1"/>
    </xf>
    <xf numFmtId="0" fontId="14" fillId="2" borderId="12" xfId="0" applyFont="1" applyFill="1" applyBorder="1" applyAlignment="1">
      <alignment horizontal="justify" vertical="center" wrapText="1"/>
    </xf>
    <xf numFmtId="0" fontId="14" fillId="2" borderId="11" xfId="0" applyFont="1" applyFill="1" applyBorder="1" applyAlignment="1">
      <alignment horizontal="justify" vertical="center" wrapText="1"/>
    </xf>
    <xf numFmtId="0" fontId="14" fillId="2" borderId="42" xfId="0" applyFont="1" applyFill="1" applyBorder="1" applyAlignment="1">
      <alignment horizontal="justify" vertical="center" wrapText="1"/>
    </xf>
    <xf numFmtId="0" fontId="14" fillId="2" borderId="37"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11" fillId="5" borderId="42" xfId="0" applyFont="1" applyFill="1" applyBorder="1" applyAlignment="1">
      <alignment horizontal="center" vertical="center" wrapText="1"/>
    </xf>
    <xf numFmtId="0" fontId="11" fillId="5" borderId="37" xfId="0" applyFont="1" applyFill="1" applyBorder="1" applyAlignment="1">
      <alignment horizontal="center" vertical="center" wrapText="1"/>
    </xf>
    <xf numFmtId="0" fontId="14" fillId="2" borderId="7" xfId="0" applyFont="1" applyFill="1" applyBorder="1" applyAlignment="1">
      <alignment horizontal="justify" vertical="justify" wrapText="1"/>
    </xf>
    <xf numFmtId="0" fontId="14" fillId="2" borderId="10" xfId="0" applyFont="1" applyFill="1" applyBorder="1" applyAlignment="1">
      <alignment horizontal="justify" vertical="justify" wrapText="1"/>
    </xf>
    <xf numFmtId="0" fontId="14" fillId="2" borderId="31" xfId="0" applyFont="1" applyFill="1" applyBorder="1" applyAlignment="1">
      <alignment horizontal="justify" vertical="justify" wrapText="1"/>
    </xf>
    <xf numFmtId="0" fontId="14" fillId="2" borderId="33" xfId="0" applyFont="1" applyFill="1" applyBorder="1" applyAlignment="1">
      <alignment horizontal="justify" vertical="center" wrapText="1"/>
    </xf>
    <xf numFmtId="0" fontId="14" fillId="2" borderId="22"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1" fillId="0" borderId="43" xfId="0" applyFont="1" applyBorder="1" applyAlignment="1">
      <alignment horizontal="center" vertical="center" wrapText="1"/>
    </xf>
    <xf numFmtId="0" fontId="11" fillId="0" borderId="1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3" xfId="0" applyFont="1" applyBorder="1" applyAlignment="1">
      <alignment horizontal="left" vertical="center" wrapText="1"/>
    </xf>
    <xf numFmtId="0" fontId="8" fillId="0" borderId="44" xfId="0" applyFont="1" applyBorder="1" applyAlignment="1">
      <alignment horizontal="left" vertical="center" wrapText="1"/>
    </xf>
    <xf numFmtId="0" fontId="8" fillId="0" borderId="22" xfId="0" applyFont="1" applyBorder="1" applyAlignment="1">
      <alignment horizontal="left" vertical="center" wrapText="1"/>
    </xf>
    <xf numFmtId="0" fontId="8" fillId="0" borderId="3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22" xfId="0" applyFont="1" applyBorder="1" applyAlignment="1">
      <alignment horizontal="center" vertical="center" wrapText="1"/>
    </xf>
    <xf numFmtId="0" fontId="13" fillId="10" borderId="21"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10" fillId="2" borderId="35"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8" fillId="10" borderId="21" xfId="0" applyFont="1" applyFill="1" applyBorder="1" applyAlignment="1">
      <alignment horizontal="left" vertical="center" wrapText="1"/>
    </xf>
    <xf numFmtId="0" fontId="8" fillId="11" borderId="21" xfId="0" applyFont="1" applyFill="1" applyBorder="1" applyAlignment="1">
      <alignment horizontal="left" vertical="center" wrapText="1"/>
    </xf>
    <xf numFmtId="0" fontId="8" fillId="0" borderId="21" xfId="0" applyFont="1" applyBorder="1" applyAlignment="1">
      <alignment horizontal="left" vertical="center" wrapText="1"/>
    </xf>
    <xf numFmtId="0" fontId="8" fillId="5" borderId="21" xfId="0" applyFont="1" applyFill="1" applyBorder="1" applyAlignment="1">
      <alignment horizontal="left" vertical="center" wrapText="1"/>
    </xf>
    <xf numFmtId="0" fontId="13" fillId="6" borderId="21" xfId="0" applyFont="1" applyFill="1" applyBorder="1" applyAlignment="1">
      <alignment horizontal="left" vertical="center" wrapText="1"/>
    </xf>
    <xf numFmtId="0" fontId="8" fillId="6" borderId="21" xfId="0" applyFont="1" applyFill="1" applyBorder="1" applyAlignment="1">
      <alignment horizontal="left" vertical="center" wrapText="1"/>
    </xf>
    <xf numFmtId="0" fontId="11" fillId="5" borderId="21" xfId="0" applyFont="1" applyFill="1" applyBorder="1" applyAlignment="1">
      <alignment horizontal="left" vertical="center" wrapText="1"/>
    </xf>
    <xf numFmtId="0" fontId="8" fillId="6" borderId="33" xfId="0" applyFont="1" applyFill="1" applyBorder="1" applyAlignment="1">
      <alignment horizontal="left" vertical="center" wrapText="1"/>
    </xf>
    <xf numFmtId="0" fontId="8" fillId="6" borderId="22" xfId="0" applyFont="1" applyFill="1" applyBorder="1" applyAlignment="1">
      <alignment horizontal="left" vertical="center" wrapText="1"/>
    </xf>
    <xf numFmtId="0" fontId="8" fillId="5" borderId="33" xfId="0" applyFont="1" applyFill="1" applyBorder="1" applyAlignment="1">
      <alignment horizontal="left" vertical="center" wrapText="1"/>
    </xf>
    <xf numFmtId="0" fontId="8" fillId="5" borderId="22" xfId="0" applyFont="1" applyFill="1" applyBorder="1" applyAlignment="1">
      <alignment horizontal="left" vertical="center" wrapText="1"/>
    </xf>
    <xf numFmtId="0" fontId="8" fillId="6" borderId="24" xfId="0" applyFont="1" applyFill="1" applyBorder="1" applyAlignment="1">
      <alignment horizontal="left" vertical="center" wrapText="1"/>
    </xf>
    <xf numFmtId="0" fontId="8" fillId="6" borderId="45" xfId="0" applyFont="1" applyFill="1" applyBorder="1" applyAlignment="1">
      <alignment horizontal="left" vertical="center" wrapText="1"/>
    </xf>
    <xf numFmtId="0" fontId="8" fillId="5" borderId="41" xfId="0" applyFont="1" applyFill="1" applyBorder="1" applyAlignment="1">
      <alignment horizontal="left" vertical="center" wrapText="1"/>
    </xf>
    <xf numFmtId="0" fontId="8" fillId="5" borderId="46" xfId="0" applyFont="1" applyFill="1" applyBorder="1" applyAlignment="1">
      <alignment horizontal="left" vertical="center" wrapText="1"/>
    </xf>
    <xf numFmtId="0" fontId="6" fillId="0" borderId="41" xfId="0" applyFont="1" applyBorder="1" applyAlignment="1">
      <alignment horizontal="center" vertical="center"/>
    </xf>
    <xf numFmtId="0" fontId="1" fillId="5" borderId="17"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0" borderId="1" xfId="0" applyFont="1" applyBorder="1" applyAlignment="1">
      <alignment horizontal="center" vertical="center" wrapText="1"/>
    </xf>
    <xf numFmtId="0" fontId="10" fillId="2"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4" borderId="38"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7" xfId="0" applyFont="1" applyBorder="1" applyAlignment="1">
      <alignment horizontal="center" vertical="center" wrapText="1"/>
    </xf>
    <xf numFmtId="0" fontId="12" fillId="0" borderId="6" xfId="0" applyFont="1" applyBorder="1" applyAlignment="1">
      <alignment horizontal="center" vertical="center"/>
    </xf>
    <xf numFmtId="0" fontId="12" fillId="0" borderId="0" xfId="0" applyFont="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3" fillId="2" borderId="0" xfId="0" applyFont="1" applyFill="1" applyAlignment="1">
      <alignment horizontal="center" vertical="center" wrapText="1"/>
    </xf>
    <xf numFmtId="0" fontId="3" fillId="2" borderId="30" xfId="0" applyFont="1" applyFill="1" applyBorder="1" applyAlignment="1">
      <alignment horizontal="center" vertical="center" wrapText="1"/>
    </xf>
  </cellXfs>
  <cellStyles count="4">
    <cellStyle name="Hipervínculo" xfId="3" builtinId="8"/>
    <cellStyle name="Millares" xfId="1" builtinId="3"/>
    <cellStyle name="Normal" xfId="0" builtinId="0"/>
    <cellStyle name="Porcentaje" xfId="2" builtinId="5"/>
  </cellStyles>
  <dxfs count="6">
    <dxf>
      <fill>
        <patternFill patternType="solid">
          <bgColor rgb="FF00B050"/>
        </patternFill>
      </fill>
    </dxf>
    <dxf>
      <fill>
        <patternFill patternType="solid">
          <bgColor rgb="FFFF0000"/>
        </patternFill>
      </fill>
    </dxf>
    <dxf>
      <fill>
        <patternFill patternType="solid">
          <bgColor rgb="FFFFFF00"/>
        </patternFill>
      </fill>
    </dxf>
    <dxf>
      <font>
        <color rgb="FF006100"/>
      </font>
      <fill>
        <patternFill patternType="solid">
          <bgColor rgb="FFC6EFCE"/>
        </patternFill>
      </fill>
    </dxf>
    <dxf>
      <font>
        <color rgb="FF9C57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FF990033"/>
      <color rgb="FF660033"/>
      <color rgb="FFCC0099"/>
      <color rgb="FFCC0000"/>
      <color rgb="FF9966FF"/>
      <color rgb="FFCCECFF"/>
      <color rgb="FF6699FF"/>
      <color rgb="FF3399FF"/>
      <color rgb="FF9933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A53c VERIFICACI&#211;N DETALLADA'!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4038868</xdr:colOff>
      <xdr:row>31</xdr:row>
      <xdr:rowOff>1515341</xdr:rowOff>
    </xdr:from>
    <xdr:to>
      <xdr:col>1</xdr:col>
      <xdr:colOff>4797135</xdr:colOff>
      <xdr:row>32</xdr:row>
      <xdr:rowOff>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4400550" y="17609185"/>
          <a:ext cx="758190" cy="18034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700"/>
            <a:t>VERIFICACIÓN</a:t>
          </a:r>
        </a:p>
      </xdr:txBody>
    </xdr:sp>
    <xdr:clientData/>
  </xdr:twoCellAnchor>
  <xdr:twoCellAnchor>
    <xdr:from>
      <xdr:col>1</xdr:col>
      <xdr:colOff>4052455</xdr:colOff>
      <xdr:row>40</xdr:row>
      <xdr:rowOff>2069523</xdr:rowOff>
    </xdr:from>
    <xdr:to>
      <xdr:col>1</xdr:col>
      <xdr:colOff>4810722</xdr:colOff>
      <xdr:row>40</xdr:row>
      <xdr:rowOff>2251364</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4413885" y="24834215"/>
          <a:ext cx="758190" cy="18161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700"/>
            <a:t>VERIFICACIÓN</a:t>
          </a:r>
        </a:p>
      </xdr:txBody>
    </xdr:sp>
    <xdr:clientData/>
  </xdr:twoCellAnchor>
  <xdr:twoCellAnchor>
    <xdr:from>
      <xdr:col>1</xdr:col>
      <xdr:colOff>4182341</xdr:colOff>
      <xdr:row>60</xdr:row>
      <xdr:rowOff>536861</xdr:rowOff>
    </xdr:from>
    <xdr:to>
      <xdr:col>1</xdr:col>
      <xdr:colOff>4940608</xdr:colOff>
      <xdr:row>60</xdr:row>
      <xdr:rowOff>718702</xdr:rowOff>
    </xdr:to>
    <xdr:sp macro="" textlink="">
      <xdr:nvSpPr>
        <xdr:cNvPr id="4" name="Rectángulo: esquinas redondeadas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4544060" y="33874075"/>
          <a:ext cx="758190" cy="18161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700"/>
            <a:t>VERIFICACIÓN</a:t>
          </a:r>
        </a:p>
      </xdr:txBody>
    </xdr:sp>
    <xdr:clientData/>
  </xdr:twoCellAnchor>
  <xdr:twoCellAnchor>
    <xdr:from>
      <xdr:col>1</xdr:col>
      <xdr:colOff>4170218</xdr:colOff>
      <xdr:row>67</xdr:row>
      <xdr:rowOff>542056</xdr:rowOff>
    </xdr:from>
    <xdr:to>
      <xdr:col>1</xdr:col>
      <xdr:colOff>4928485</xdr:colOff>
      <xdr:row>67</xdr:row>
      <xdr:rowOff>723897</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4531995" y="37289105"/>
          <a:ext cx="758190" cy="18161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700"/>
            <a:t>VERIFICACIÓN</a:t>
          </a:r>
        </a:p>
      </xdr:txBody>
    </xdr:sp>
    <xdr:clientData/>
  </xdr:twoCellAnchor>
  <xdr:twoCellAnchor>
    <xdr:from>
      <xdr:col>1</xdr:col>
      <xdr:colOff>4174452</xdr:colOff>
      <xdr:row>79</xdr:row>
      <xdr:rowOff>29147</xdr:rowOff>
    </xdr:from>
    <xdr:to>
      <xdr:col>1</xdr:col>
      <xdr:colOff>4926061</xdr:colOff>
      <xdr:row>79</xdr:row>
      <xdr:rowOff>307878</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00000000-0008-0000-0100-000006000000}"/>
            </a:ext>
          </a:extLst>
        </xdr:cNvPr>
        <xdr:cNvSpPr/>
      </xdr:nvSpPr>
      <xdr:spPr>
        <a:xfrm>
          <a:off x="4535805" y="42376725"/>
          <a:ext cx="751840" cy="27876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700"/>
            <a:t>VERIFICACIÓN</a:t>
          </a:r>
        </a:p>
      </xdr:txBody>
    </xdr:sp>
    <xdr:clientData/>
  </xdr:twoCellAnchor>
  <xdr:twoCellAnchor>
    <xdr:from>
      <xdr:col>1</xdr:col>
      <xdr:colOff>4180609</xdr:colOff>
      <xdr:row>116</xdr:row>
      <xdr:rowOff>1112401</xdr:rowOff>
    </xdr:from>
    <xdr:to>
      <xdr:col>2</xdr:col>
      <xdr:colOff>0</xdr:colOff>
      <xdr:row>117</xdr:row>
      <xdr:rowOff>19243</xdr:rowOff>
    </xdr:to>
    <xdr:sp macro="" textlink="">
      <xdr:nvSpPr>
        <xdr:cNvPr id="7" name="Rectángulo: esquinas redondeadas 6">
          <a:hlinkClick xmlns:r="http://schemas.openxmlformats.org/officeDocument/2006/relationships" r:id="rId1"/>
          <a:extLst>
            <a:ext uri="{FF2B5EF4-FFF2-40B4-BE49-F238E27FC236}">
              <a16:creationId xmlns:a16="http://schemas.microsoft.com/office/drawing/2014/main" id="{00000000-0008-0000-0100-000007000000}"/>
            </a:ext>
          </a:extLst>
        </xdr:cNvPr>
        <xdr:cNvSpPr/>
      </xdr:nvSpPr>
      <xdr:spPr>
        <a:xfrm>
          <a:off x="4542155" y="60933965"/>
          <a:ext cx="772795" cy="12636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700"/>
            <a:t>VERIFICACIÓN</a:t>
          </a:r>
        </a:p>
      </xdr:txBody>
    </xdr:sp>
    <xdr:clientData/>
  </xdr:twoCellAnchor>
  <xdr:twoCellAnchor>
    <xdr:from>
      <xdr:col>1</xdr:col>
      <xdr:colOff>4182341</xdr:colOff>
      <xdr:row>123</xdr:row>
      <xdr:rowOff>943841</xdr:rowOff>
    </xdr:from>
    <xdr:to>
      <xdr:col>1</xdr:col>
      <xdr:colOff>4940608</xdr:colOff>
      <xdr:row>123</xdr:row>
      <xdr:rowOff>1125682</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00000000-0008-0000-0100-000008000000}"/>
            </a:ext>
          </a:extLst>
        </xdr:cNvPr>
        <xdr:cNvSpPr/>
      </xdr:nvSpPr>
      <xdr:spPr>
        <a:xfrm>
          <a:off x="4544060" y="65175765"/>
          <a:ext cx="758190" cy="18034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700"/>
            <a:t>VERIFICACIÓN</a:t>
          </a:r>
        </a:p>
      </xdr:txBody>
    </xdr:sp>
    <xdr:clientData/>
  </xdr:twoCellAnchor>
  <xdr:twoCellAnchor>
    <xdr:from>
      <xdr:col>1</xdr:col>
      <xdr:colOff>4192540</xdr:colOff>
      <xdr:row>124</xdr:row>
      <xdr:rowOff>1078345</xdr:rowOff>
    </xdr:from>
    <xdr:to>
      <xdr:col>2</xdr:col>
      <xdr:colOff>18398</xdr:colOff>
      <xdr:row>124</xdr:row>
      <xdr:rowOff>1277600</xdr:rowOff>
    </xdr:to>
    <xdr:sp macro="" textlink="">
      <xdr:nvSpPr>
        <xdr:cNvPr id="9" name="Rectángulo: esquinas redondeadas 8">
          <a:hlinkClick xmlns:r="http://schemas.openxmlformats.org/officeDocument/2006/relationships" r:id="rId1"/>
          <a:extLst>
            <a:ext uri="{FF2B5EF4-FFF2-40B4-BE49-F238E27FC236}">
              <a16:creationId xmlns:a16="http://schemas.microsoft.com/office/drawing/2014/main" id="{00000000-0008-0000-0100-000009000000}"/>
            </a:ext>
          </a:extLst>
        </xdr:cNvPr>
        <xdr:cNvSpPr/>
      </xdr:nvSpPr>
      <xdr:spPr>
        <a:xfrm>
          <a:off x="4554220" y="66434335"/>
          <a:ext cx="778510" cy="14097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700"/>
            <a:t>VERIFICACIÓN</a:t>
          </a:r>
        </a:p>
      </xdr:txBody>
    </xdr:sp>
    <xdr:clientData/>
  </xdr:twoCellAnchor>
  <xdr:twoCellAnchor>
    <xdr:from>
      <xdr:col>1</xdr:col>
      <xdr:colOff>4192733</xdr:colOff>
      <xdr:row>125</xdr:row>
      <xdr:rowOff>954233</xdr:rowOff>
    </xdr:from>
    <xdr:to>
      <xdr:col>1</xdr:col>
      <xdr:colOff>4951000</xdr:colOff>
      <xdr:row>125</xdr:row>
      <xdr:rowOff>1136074</xdr:rowOff>
    </xdr:to>
    <xdr:sp macro="" textlink="">
      <xdr:nvSpPr>
        <xdr:cNvPr id="10" name="Rectángulo: esquinas redondeadas 9">
          <a:hlinkClick xmlns:r="http://schemas.openxmlformats.org/officeDocument/2006/relationships" r:id="rId1"/>
          <a:extLst>
            <a:ext uri="{FF2B5EF4-FFF2-40B4-BE49-F238E27FC236}">
              <a16:creationId xmlns:a16="http://schemas.microsoft.com/office/drawing/2014/main" id="{00000000-0008-0000-0100-00000A000000}"/>
            </a:ext>
          </a:extLst>
        </xdr:cNvPr>
        <xdr:cNvSpPr/>
      </xdr:nvSpPr>
      <xdr:spPr>
        <a:xfrm>
          <a:off x="4554220" y="67529075"/>
          <a:ext cx="758190" cy="18224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700"/>
            <a:t>VERIFICACIÓN</a:t>
          </a:r>
        </a:p>
      </xdr:txBody>
    </xdr:sp>
    <xdr:clientData/>
  </xdr:twoCellAnchor>
  <xdr:twoCellAnchor>
    <xdr:from>
      <xdr:col>1</xdr:col>
      <xdr:colOff>4137120</xdr:colOff>
      <xdr:row>134</xdr:row>
      <xdr:rowOff>702348</xdr:rowOff>
    </xdr:from>
    <xdr:to>
      <xdr:col>1</xdr:col>
      <xdr:colOff>4853247</xdr:colOff>
      <xdr:row>135</xdr:row>
      <xdr:rowOff>0</xdr:rowOff>
    </xdr:to>
    <xdr:sp macro="" textlink="">
      <xdr:nvSpPr>
        <xdr:cNvPr id="11" name="Rectángulo: esquinas redondeadas 10">
          <a:hlinkClick xmlns:r="http://schemas.openxmlformats.org/officeDocument/2006/relationships" r:id="rId1"/>
          <a:extLst>
            <a:ext uri="{FF2B5EF4-FFF2-40B4-BE49-F238E27FC236}">
              <a16:creationId xmlns:a16="http://schemas.microsoft.com/office/drawing/2014/main" id="{00000000-0008-0000-0100-00000B000000}"/>
            </a:ext>
          </a:extLst>
        </xdr:cNvPr>
        <xdr:cNvSpPr/>
      </xdr:nvSpPr>
      <xdr:spPr>
        <a:xfrm>
          <a:off x="4498975" y="72935465"/>
          <a:ext cx="715645" cy="16446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700"/>
            <a:t>VERIFICACIÓN</a:t>
          </a:r>
        </a:p>
      </xdr:txBody>
    </xdr:sp>
    <xdr:clientData/>
  </xdr:twoCellAnchor>
  <xdr:twoCellAnchor>
    <xdr:from>
      <xdr:col>1</xdr:col>
      <xdr:colOff>4185227</xdr:colOff>
      <xdr:row>135</xdr:row>
      <xdr:rowOff>971743</xdr:rowOff>
    </xdr:from>
    <xdr:to>
      <xdr:col>1</xdr:col>
      <xdr:colOff>4928754</xdr:colOff>
      <xdr:row>135</xdr:row>
      <xdr:rowOff>1103650</xdr:rowOff>
    </xdr:to>
    <xdr:sp macro="" textlink="">
      <xdr:nvSpPr>
        <xdr:cNvPr id="12" name="Rectángulo: esquinas redondeadas 11">
          <a:hlinkClick xmlns:r="http://schemas.openxmlformats.org/officeDocument/2006/relationships" r:id="rId1"/>
          <a:extLst>
            <a:ext uri="{FF2B5EF4-FFF2-40B4-BE49-F238E27FC236}">
              <a16:creationId xmlns:a16="http://schemas.microsoft.com/office/drawing/2014/main" id="{00000000-0008-0000-0100-00000C000000}"/>
            </a:ext>
          </a:extLst>
        </xdr:cNvPr>
        <xdr:cNvSpPr/>
      </xdr:nvSpPr>
      <xdr:spPr>
        <a:xfrm>
          <a:off x="4546600" y="74071480"/>
          <a:ext cx="743585" cy="952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700"/>
            <a:t>VERIFICACIÓN</a:t>
          </a:r>
        </a:p>
      </xdr:txBody>
    </xdr:sp>
    <xdr:clientData/>
  </xdr:twoCellAnchor>
  <xdr:twoCellAnchor>
    <xdr:from>
      <xdr:col>1</xdr:col>
      <xdr:colOff>4182342</xdr:colOff>
      <xdr:row>138</xdr:row>
      <xdr:rowOff>1498024</xdr:rowOff>
    </xdr:from>
    <xdr:to>
      <xdr:col>1</xdr:col>
      <xdr:colOff>4940609</xdr:colOff>
      <xdr:row>138</xdr:row>
      <xdr:rowOff>1679865</xdr:rowOff>
    </xdr:to>
    <xdr:sp macro="" textlink="">
      <xdr:nvSpPr>
        <xdr:cNvPr id="13" name="Rectángulo: esquinas redondeadas 12">
          <a:hlinkClick xmlns:r="http://schemas.openxmlformats.org/officeDocument/2006/relationships" r:id="rId1"/>
          <a:extLst>
            <a:ext uri="{FF2B5EF4-FFF2-40B4-BE49-F238E27FC236}">
              <a16:creationId xmlns:a16="http://schemas.microsoft.com/office/drawing/2014/main" id="{00000000-0008-0000-0100-00000D000000}"/>
            </a:ext>
          </a:extLst>
        </xdr:cNvPr>
        <xdr:cNvSpPr/>
      </xdr:nvSpPr>
      <xdr:spPr>
        <a:xfrm>
          <a:off x="4544060" y="77150595"/>
          <a:ext cx="758190" cy="14033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700"/>
            <a:t>VERIFICACIÓN</a:t>
          </a:r>
        </a:p>
      </xdr:txBody>
    </xdr:sp>
    <xdr:clientData/>
  </xdr:twoCellAnchor>
  <xdr:twoCellAnchor>
    <xdr:from>
      <xdr:col>1</xdr:col>
      <xdr:colOff>4078049</xdr:colOff>
      <xdr:row>137</xdr:row>
      <xdr:rowOff>586124</xdr:rowOff>
    </xdr:from>
    <xdr:to>
      <xdr:col>1</xdr:col>
      <xdr:colOff>4954078</xdr:colOff>
      <xdr:row>137</xdr:row>
      <xdr:rowOff>748915</xdr:rowOff>
    </xdr:to>
    <xdr:sp macro="" textlink="">
      <xdr:nvSpPr>
        <xdr:cNvPr id="14" name="Rectángulo: esquinas redondeadas 13">
          <a:hlinkClick xmlns:r="http://schemas.openxmlformats.org/officeDocument/2006/relationships" r:id="rId1"/>
          <a:extLst>
            <a:ext uri="{FF2B5EF4-FFF2-40B4-BE49-F238E27FC236}">
              <a16:creationId xmlns:a16="http://schemas.microsoft.com/office/drawing/2014/main" id="{00000000-0008-0000-0100-00000E000000}"/>
            </a:ext>
          </a:extLst>
        </xdr:cNvPr>
        <xdr:cNvSpPr/>
      </xdr:nvSpPr>
      <xdr:spPr>
        <a:xfrm>
          <a:off x="4439920" y="75476735"/>
          <a:ext cx="875030" cy="1625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700"/>
            <a:t>VERIFICACIÓN</a:t>
          </a:r>
        </a:p>
      </xdr:txBody>
    </xdr:sp>
    <xdr:clientData/>
  </xdr:twoCellAnchor>
  <xdr:twoCellAnchor>
    <xdr:from>
      <xdr:col>1</xdr:col>
      <xdr:colOff>4194850</xdr:colOff>
      <xdr:row>136</xdr:row>
      <xdr:rowOff>519545</xdr:rowOff>
    </xdr:from>
    <xdr:to>
      <xdr:col>1</xdr:col>
      <xdr:colOff>4916440</xdr:colOff>
      <xdr:row>136</xdr:row>
      <xdr:rowOff>701386</xdr:rowOff>
    </xdr:to>
    <xdr:sp macro="" textlink="">
      <xdr:nvSpPr>
        <xdr:cNvPr id="15" name="Rectángulo: esquinas redondeadas 14">
          <a:hlinkClick xmlns:r="http://schemas.openxmlformats.org/officeDocument/2006/relationships" r:id="rId1"/>
          <a:extLst>
            <a:ext uri="{FF2B5EF4-FFF2-40B4-BE49-F238E27FC236}">
              <a16:creationId xmlns:a16="http://schemas.microsoft.com/office/drawing/2014/main" id="{00000000-0008-0000-0100-00000F000000}"/>
            </a:ext>
          </a:extLst>
        </xdr:cNvPr>
        <xdr:cNvSpPr/>
      </xdr:nvSpPr>
      <xdr:spPr>
        <a:xfrm>
          <a:off x="4556760" y="74686160"/>
          <a:ext cx="721360" cy="18161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700"/>
            <a:t>VERIFICACIÓN</a:t>
          </a:r>
        </a:p>
      </xdr:txBody>
    </xdr:sp>
    <xdr:clientData/>
  </xdr:twoCellAnchor>
  <xdr:twoCellAnchor>
    <xdr:from>
      <xdr:col>1</xdr:col>
      <xdr:colOff>4230642</xdr:colOff>
      <xdr:row>146</xdr:row>
      <xdr:rowOff>1843619</xdr:rowOff>
    </xdr:from>
    <xdr:to>
      <xdr:col>1</xdr:col>
      <xdr:colOff>4988909</xdr:colOff>
      <xdr:row>146</xdr:row>
      <xdr:rowOff>2025460</xdr:rowOff>
    </xdr:to>
    <xdr:sp macro="" textlink="">
      <xdr:nvSpPr>
        <xdr:cNvPr id="16" name="Rectángulo: esquinas redondeadas 15">
          <a:hlinkClick xmlns:r="http://schemas.openxmlformats.org/officeDocument/2006/relationships" r:id="rId1"/>
          <a:extLst>
            <a:ext uri="{FF2B5EF4-FFF2-40B4-BE49-F238E27FC236}">
              <a16:creationId xmlns:a16="http://schemas.microsoft.com/office/drawing/2014/main" id="{00000000-0008-0000-0100-000010000000}"/>
            </a:ext>
          </a:extLst>
        </xdr:cNvPr>
        <xdr:cNvSpPr/>
      </xdr:nvSpPr>
      <xdr:spPr>
        <a:xfrm>
          <a:off x="4592320" y="84578190"/>
          <a:ext cx="722630" cy="18161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700"/>
            <a:t>VERIFICACIÓN</a:t>
          </a:r>
        </a:p>
      </xdr:txBody>
    </xdr:sp>
    <xdr:clientData/>
  </xdr:twoCellAnchor>
  <xdr:twoCellAnchor>
    <xdr:from>
      <xdr:col>1</xdr:col>
      <xdr:colOff>4203125</xdr:colOff>
      <xdr:row>163</xdr:row>
      <xdr:rowOff>1536124</xdr:rowOff>
    </xdr:from>
    <xdr:to>
      <xdr:col>2</xdr:col>
      <xdr:colOff>8392</xdr:colOff>
      <xdr:row>164</xdr:row>
      <xdr:rowOff>3465</xdr:rowOff>
    </xdr:to>
    <xdr:sp macro="" textlink="">
      <xdr:nvSpPr>
        <xdr:cNvPr id="17" name="Rectángulo: esquinas redondeadas 16">
          <a:hlinkClick xmlns:r="http://schemas.openxmlformats.org/officeDocument/2006/relationships" r:id="rId1"/>
          <a:extLst>
            <a:ext uri="{FF2B5EF4-FFF2-40B4-BE49-F238E27FC236}">
              <a16:creationId xmlns:a16="http://schemas.microsoft.com/office/drawing/2014/main" id="{00000000-0008-0000-0100-000011000000}"/>
            </a:ext>
          </a:extLst>
        </xdr:cNvPr>
        <xdr:cNvSpPr/>
      </xdr:nvSpPr>
      <xdr:spPr>
        <a:xfrm>
          <a:off x="4565015" y="100711635"/>
          <a:ext cx="758190" cy="14351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700"/>
            <a:t>VERIFICACIÓN</a:t>
          </a:r>
        </a:p>
      </xdr:txBody>
    </xdr:sp>
    <xdr:clientData/>
  </xdr:twoCellAnchor>
  <xdr:twoCellAnchor editAs="oneCell">
    <xdr:from>
      <xdr:col>1</xdr:col>
      <xdr:colOff>95250</xdr:colOff>
      <xdr:row>0</xdr:row>
      <xdr:rowOff>0</xdr:rowOff>
    </xdr:from>
    <xdr:to>
      <xdr:col>1</xdr:col>
      <xdr:colOff>1524000</xdr:colOff>
      <xdr:row>2</xdr:row>
      <xdr:rowOff>8659</xdr:rowOff>
    </xdr:to>
    <xdr:pic>
      <xdr:nvPicPr>
        <xdr:cNvPr id="20" name="Imagen 19">
          <a:extLst>
            <a:ext uri="{FF2B5EF4-FFF2-40B4-BE49-F238E27FC236}">
              <a16:creationId xmlns:a16="http://schemas.microsoft.com/office/drawing/2014/main" id="{9BB35C47-9BCA-4E07-8F31-35EE7A7EC3C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8987" r="4580" b="30440"/>
        <a:stretch/>
      </xdr:blipFill>
      <xdr:spPr bwMode="auto">
        <a:xfrm>
          <a:off x="458932" y="0"/>
          <a:ext cx="1428750" cy="753341"/>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2286000</xdr:colOff>
      <xdr:row>2</xdr:row>
      <xdr:rowOff>10391</xdr:rowOff>
    </xdr:to>
    <xdr:pic>
      <xdr:nvPicPr>
        <xdr:cNvPr id="2" name="Imagen 1">
          <a:extLst>
            <a:ext uri="{FF2B5EF4-FFF2-40B4-BE49-F238E27FC236}">
              <a16:creationId xmlns:a16="http://schemas.microsoft.com/office/drawing/2014/main" id="{98CA9BF4-3D04-42FA-AD1D-9CA93569AF8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8987" r="4580" b="30440"/>
        <a:stretch/>
      </xdr:blipFill>
      <xdr:spPr bwMode="auto">
        <a:xfrm>
          <a:off x="114300" y="0"/>
          <a:ext cx="2247900" cy="753341"/>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6" Type="http://schemas.openxmlformats.org/officeDocument/2006/relationships/hyperlink" Target="https://drive.google.com/drive/folders/1Mvcy2gAkYuXVmdTIlAF81yxJRAZb_YD8?usp=drive_link" TargetMode="External"/><Relationship Id="rId21" Type="http://schemas.openxmlformats.org/officeDocument/2006/relationships/hyperlink" Target="https://drive.google.com/file/d/15yi0xHTdu_xQDoSFIlF12qOZGJJWLzjv/view?usp=drive_link" TargetMode="External"/><Relationship Id="rId42" Type="http://schemas.openxmlformats.org/officeDocument/2006/relationships/hyperlink" Target="https://drive.google.com/file/d/1VksnEoQrp2AUt61EzEj7b9QKsd47xQ9-/view?usp=sharing" TargetMode="External"/><Relationship Id="rId47" Type="http://schemas.openxmlformats.org/officeDocument/2006/relationships/hyperlink" Target="https://drive.google.com/file/d/1N5MgXOoqXNK54BA3kRsZO7kxgoxAD5ys/view?usp=sharing" TargetMode="External"/><Relationship Id="rId63" Type="http://schemas.openxmlformats.org/officeDocument/2006/relationships/hyperlink" Target="https://drive.google.com/file/d/10O0tcjmzqDzcQ7TSlmK1a8Mh0ahZh3G-/view?usp=sharing" TargetMode="External"/><Relationship Id="rId68" Type="http://schemas.openxmlformats.org/officeDocument/2006/relationships/hyperlink" Target="https://drive.google.com/file/d/1hA-v6Lj43qLQYN8k2Qcd0md6AQU73VMe/view?usp=sharing" TargetMode="External"/><Relationship Id="rId84" Type="http://schemas.openxmlformats.org/officeDocument/2006/relationships/hyperlink" Target="https://drive.google.com/drive/folders/1CfqKa3DDBfDb0iiEt1j0_Yg8Evy8hS5V?usp=sharing" TargetMode="External"/><Relationship Id="rId89" Type="http://schemas.openxmlformats.org/officeDocument/2006/relationships/hyperlink" Target="https://drive.google.com/file/d/1AjWzf_ROhcIm4OY6VFn97bxpSwKoxqlW/view?usp=sharing" TargetMode="External"/><Relationship Id="rId16" Type="http://schemas.openxmlformats.org/officeDocument/2006/relationships/hyperlink" Target="https://drive.google.com/file/d/1NHrb6AapQVw1E_2fdxYWvH1kBGCkgc6A/view?usp=sharing" TargetMode="External"/><Relationship Id="rId11" Type="http://schemas.openxmlformats.org/officeDocument/2006/relationships/hyperlink" Target="https://drive.google.com/file/d/1UMnMHXDajVaIaWKBFcXyPKI5yqvcgMWn/view?usp=sharing" TargetMode="External"/><Relationship Id="rId32" Type="http://schemas.openxmlformats.org/officeDocument/2006/relationships/hyperlink" Target="https://drive.google.com/drive/folders/1Fn2Hf56h0JrolFgkMoHm0iL8bNB5W8ja?usp=drive_link" TargetMode="External"/><Relationship Id="rId37" Type="http://schemas.openxmlformats.org/officeDocument/2006/relationships/hyperlink" Target="https://drive.google.com/file/d/1Dwg6pEDuZPcjxRlmJyQqqJySD-2W4Tyd/view?usp=drive_link" TargetMode="External"/><Relationship Id="rId53" Type="http://schemas.openxmlformats.org/officeDocument/2006/relationships/hyperlink" Target="https://drive.google.com/file/d/1Vj-DfZHaABrjWL5a3m2OaCzUKvCITcNx/view?usp=sharing" TargetMode="External"/><Relationship Id="rId58" Type="http://schemas.openxmlformats.org/officeDocument/2006/relationships/hyperlink" Target="https://drive.google.com/file/d/1A7Tie-uR9i2KaXM8Z6pQgSaTwztTfGsJ/view?usp=sharing" TargetMode="External"/><Relationship Id="rId74" Type="http://schemas.openxmlformats.org/officeDocument/2006/relationships/hyperlink" Target="https://drive.google.com/file/d/1hA-v6Lj43qLQYN8k2Qcd0md6AQU73VMe/view?usp=sharing" TargetMode="External"/><Relationship Id="rId79" Type="http://schemas.openxmlformats.org/officeDocument/2006/relationships/hyperlink" Target="https://drive.google.com/file/d/1Mg2-uVu-OfHnL1-uveinZqs07Yved7Pv/view?usp=drive_link" TargetMode="External"/><Relationship Id="rId5" Type="http://schemas.openxmlformats.org/officeDocument/2006/relationships/hyperlink" Target="https://drive.google.com/file/d/1Mg2-uVu-OfHnL1-uveinZqs07Yved7Pv/view?usp=sharing" TargetMode="External"/><Relationship Id="rId90" Type="http://schemas.openxmlformats.org/officeDocument/2006/relationships/hyperlink" Target="https://drive.google.com/file/d/1tRNTRBAnx4ORsRkQx_U_DGFnXYAsbwPc/view?usp=sharing" TargetMode="External"/><Relationship Id="rId95" Type="http://schemas.openxmlformats.org/officeDocument/2006/relationships/hyperlink" Target="https://drive.google.com/file/d/1ufPVdZPpLAAtkSGOuLpZcWTP8z4YeuWF/view?usp=sharing" TargetMode="External"/><Relationship Id="rId22" Type="http://schemas.openxmlformats.org/officeDocument/2006/relationships/hyperlink" Target="https://drive.google.com/file/d/1JyUa0ournNsocTdwnJWPFZAH9L7g4-vW/view?usp=drive_link" TargetMode="External"/><Relationship Id="rId27" Type="http://schemas.openxmlformats.org/officeDocument/2006/relationships/hyperlink" Target="https://drive.google.com/drive/folders/1teOG69FBKK9kMVebVrX-OPxjGr8ZbBni?usp=drive_link" TargetMode="External"/><Relationship Id="rId43" Type="http://schemas.openxmlformats.org/officeDocument/2006/relationships/hyperlink" Target="https://drive.google.com/file/d/1xDFPGzn3D2q1XIUDgvhnJNXAEmfMrkU0/view?usp=sharing" TargetMode="External"/><Relationship Id="rId48" Type="http://schemas.openxmlformats.org/officeDocument/2006/relationships/hyperlink" Target="https://drive.google.com/file/d/1SKERDwvDT0VxzPuzUy_1w09gKpMhPKQG/view?usp=sharing" TargetMode="External"/><Relationship Id="rId64" Type="http://schemas.openxmlformats.org/officeDocument/2006/relationships/hyperlink" Target="https://drive.google.com/file/d/1ixZKd0VgO4fflHpveL9aCdR9DAAGWyFl/view?usp=sharing" TargetMode="External"/><Relationship Id="rId69" Type="http://schemas.openxmlformats.org/officeDocument/2006/relationships/hyperlink" Target="https://drive.google.com/file/d/1hA-v6Lj43qLQYN8k2Qcd0md6AQU73VMe/view?usp=sharing" TargetMode="External"/><Relationship Id="rId80" Type="http://schemas.openxmlformats.org/officeDocument/2006/relationships/hyperlink" Target="https://drive.google.com/drive/folders/11dDdaEucrJLg6-ChXw5EztpLZ7ymDbRJ?usp=sharing" TargetMode="External"/><Relationship Id="rId85" Type="http://schemas.openxmlformats.org/officeDocument/2006/relationships/hyperlink" Target="https://drive.google.com/file/d/1dXNhsrJIykgPGEXcgmXWbTxDwJBG9kZm/view?usp=drive_link" TargetMode="External"/><Relationship Id="rId3" Type="http://schemas.openxmlformats.org/officeDocument/2006/relationships/hyperlink" Target="https://drive.google.com/file/d/1Mg2-uVu-OfHnL1-uveinZqs07Yved7Pv/view?usp=sharing" TargetMode="External"/><Relationship Id="rId12" Type="http://schemas.openxmlformats.org/officeDocument/2006/relationships/hyperlink" Target="https://drive.google.com/file/d/1LOaAZu8cB38TLRLi743E_L9RCK2Zeyt7/view?usp=sharing" TargetMode="External"/><Relationship Id="rId17" Type="http://schemas.openxmlformats.org/officeDocument/2006/relationships/hyperlink" Target="https://drive.google.com/file/d/1q4vXdmpz2vhTzQ0Bw54VALTMdmu-YOsU/view?usp=sharing" TargetMode="External"/><Relationship Id="rId25" Type="http://schemas.openxmlformats.org/officeDocument/2006/relationships/hyperlink" Target="https://drive.google.com/drive/folders/1qNMmKE4EBDNABF82pPWISNn-H5LKJ7wV?usp=drive_link" TargetMode="External"/><Relationship Id="rId33" Type="http://schemas.openxmlformats.org/officeDocument/2006/relationships/hyperlink" Target="https://drive.google.com/file/d/1rm9qY22LAKBNRipAZ7pjMEhfB2SbCNdX/view?usp=drive_link" TargetMode="External"/><Relationship Id="rId38" Type="http://schemas.openxmlformats.org/officeDocument/2006/relationships/hyperlink" Target="https://drive.google.com/file/d/18QKSXMcoM-1Fh7m5jdc_PcEZe8zYXpO6/view?usp=sharing" TargetMode="External"/><Relationship Id="rId46" Type="http://schemas.openxmlformats.org/officeDocument/2006/relationships/hyperlink" Target="https://drive.google.com/file/d/1W4o4xIcc7JjjkBYD0JqnHORfduQYxF1f/view?usp=sharing" TargetMode="External"/><Relationship Id="rId59" Type="http://schemas.openxmlformats.org/officeDocument/2006/relationships/hyperlink" Target="https://drive.google.com/file/d/1QOlBp6tkrcqPCSty4wlU6rsCCczqDuwP/view?usp=sharing" TargetMode="External"/><Relationship Id="rId67" Type="http://schemas.openxmlformats.org/officeDocument/2006/relationships/hyperlink" Target="https://drive.google.com/file/d/1hA-v6Lj43qLQYN8k2Qcd0md6AQU73VMe/view?usp=sharing" TargetMode="External"/><Relationship Id="rId20" Type="http://schemas.openxmlformats.org/officeDocument/2006/relationships/hyperlink" Target="https://drive.google.com/file/d/11PBMhm2rAq7YRIoikvt44NegQDonjAHj/view?usp=drive_link" TargetMode="External"/><Relationship Id="rId41" Type="http://schemas.openxmlformats.org/officeDocument/2006/relationships/hyperlink" Target="https://drive.google.com/file/d/1x90LWgs6p6jI5LMA16iQhFW9WNgwzdrO/view?usp=sharing" TargetMode="External"/><Relationship Id="rId54" Type="http://schemas.openxmlformats.org/officeDocument/2006/relationships/hyperlink" Target="https://drive.google.com/file/d/1Y1og10d5ewxzAglWyb8vOzOIBol5mh9f/view?usp=sharing" TargetMode="External"/><Relationship Id="rId62" Type="http://schemas.openxmlformats.org/officeDocument/2006/relationships/hyperlink" Target="https://drive.google.com/file/d/1Qaw4jM5hYfQv5BKrGE_gy0eheDKyhWZI/view?usp=sharing" TargetMode="External"/><Relationship Id="rId70" Type="http://schemas.openxmlformats.org/officeDocument/2006/relationships/hyperlink" Target="https://drive.google.com/file/d/1hA-v6Lj43qLQYN8k2Qcd0md6AQU73VMe/view?usp=sharing" TargetMode="External"/><Relationship Id="rId75" Type="http://schemas.openxmlformats.org/officeDocument/2006/relationships/hyperlink" Target="https://drive.google.com/file/d/1Qaw4jM5hYfQv5BKrGE_gy0eheDKyhWZI/view?usp=sharing" TargetMode="External"/><Relationship Id="rId83" Type="http://schemas.openxmlformats.org/officeDocument/2006/relationships/hyperlink" Target="https://drive.google.com/file/d/1KLwXy2WXDR6uh1Dn5-zkbOj5g7r3juaB/view?usp=drive_link" TargetMode="External"/><Relationship Id="rId88" Type="http://schemas.openxmlformats.org/officeDocument/2006/relationships/hyperlink" Target="https://drive.google.com/file/d/145oa99pOSydPYd_SHVt38mB87s5iqa23/view?usp=drive_link" TargetMode="External"/><Relationship Id="rId91" Type="http://schemas.openxmlformats.org/officeDocument/2006/relationships/hyperlink" Target="https://ahac.gob.hn/Documentos_Informatica" TargetMode="External"/><Relationship Id="rId96" Type="http://schemas.openxmlformats.org/officeDocument/2006/relationships/hyperlink" Target="https://docs.google.com/spreadsheets/d/18Ph6mE4uhtUkAIhliYDViE2A_NUYYmMX/edit?usp=drive_link&amp;ouid=110468699297867597634&amp;rtpof=true&amp;sd=true" TargetMode="External"/><Relationship Id="rId1" Type="http://schemas.openxmlformats.org/officeDocument/2006/relationships/hyperlink" Target="https://drive.google.com/file/d/1Mg2-uVu-OfHnL1-uveinZqs07Yved7Pv/view?usp=sharing" TargetMode="External"/><Relationship Id="rId6" Type="http://schemas.openxmlformats.org/officeDocument/2006/relationships/hyperlink" Target="https://drive.google.com/file/d/11GCXy1twsW-wGxo8IZTfhEiNMluZ2Ar1/view?usp=sharing" TargetMode="External"/><Relationship Id="rId15" Type="http://schemas.openxmlformats.org/officeDocument/2006/relationships/hyperlink" Target="https://drive.google.com/file/d/1D7mk60KtiDPjRid1JcUxoB8jhFZLLq6_/view?usp=sharing" TargetMode="External"/><Relationship Id="rId23" Type="http://schemas.openxmlformats.org/officeDocument/2006/relationships/hyperlink" Target="https://drive.google.com/file/d/1d7ZYjDNsMp19N4xLqQUjeKrdTwEFQz-P/view?usp=drive_link" TargetMode="External"/><Relationship Id="rId28" Type="http://schemas.openxmlformats.org/officeDocument/2006/relationships/hyperlink" Target="https://drive.google.com/file/d/17ME9CIZ0npxBkPh7RrqFeOaKGZNaGicV/view?usp=sharing" TargetMode="External"/><Relationship Id="rId36" Type="http://schemas.openxmlformats.org/officeDocument/2006/relationships/hyperlink" Target="https://drive.google.com/file/d/1h7LzbdjatOGYos2Uq2G5MvzSv4SlUWm3/view?usp=sharing" TargetMode="External"/><Relationship Id="rId49" Type="http://schemas.openxmlformats.org/officeDocument/2006/relationships/hyperlink" Target="https://drive.google.com/file/d/1dXNhsrJIykgPGEXcgmXWbTxDwJBG9kZm/view?usp=sharing" TargetMode="External"/><Relationship Id="rId57" Type="http://schemas.openxmlformats.org/officeDocument/2006/relationships/hyperlink" Target="https://drive.google.com/file/d/1LRhBow_VuFr9s3R33880alvIFqzhroiB/view?usp=sharing" TargetMode="External"/><Relationship Id="rId10" Type="http://schemas.openxmlformats.org/officeDocument/2006/relationships/hyperlink" Target="http://sicc.honducompras.gob.hn/HC/procesos/busquedahistorico.aspx" TargetMode="External"/><Relationship Id="rId31" Type="http://schemas.openxmlformats.org/officeDocument/2006/relationships/hyperlink" Target="https://drive.google.com/drive/folders/1h9nhqt7UoUZheXIgS22efP1rNaBxvs0v?usp=drive_link" TargetMode="External"/><Relationship Id="rId44" Type="http://schemas.openxmlformats.org/officeDocument/2006/relationships/hyperlink" Target="https://drive.google.com/file/d/1bLSa22zUfdzIf392ecdGKJzxlcp0Fh3E/view?usp=sharing" TargetMode="External"/><Relationship Id="rId52" Type="http://schemas.openxmlformats.org/officeDocument/2006/relationships/hyperlink" Target="https://drive.google.com/file/d/1kpm3wgM0HePqNCwaPZA2NYOMc6qd1wbf/view?usp=sharing" TargetMode="External"/><Relationship Id="rId60" Type="http://schemas.openxmlformats.org/officeDocument/2006/relationships/hyperlink" Target="https://drive.google.com/file/d/1yDfRVsVb3UJhXnY-EcTlHyKRwXdMEK3V/view?usp=sharing" TargetMode="External"/><Relationship Id="rId65" Type="http://schemas.openxmlformats.org/officeDocument/2006/relationships/hyperlink" Target="https://drive.google.com/file/d/1hA-v6Lj43qLQYN8k2Qcd0md6AQU73VMe/view?usp=sharing" TargetMode="External"/><Relationship Id="rId73" Type="http://schemas.openxmlformats.org/officeDocument/2006/relationships/hyperlink" Target="http://www.honducompras.com/" TargetMode="External"/><Relationship Id="rId78" Type="http://schemas.openxmlformats.org/officeDocument/2006/relationships/hyperlink" Target="https://drive.google.com/drive/folders/1X-f2LX9CfeoVf4BswERL9iT93KPt02t4?usp=sharing" TargetMode="External"/><Relationship Id="rId81" Type="http://schemas.openxmlformats.org/officeDocument/2006/relationships/hyperlink" Target="https://drive.google.com/drive/folders/11dDdaEucrJLg6-ChXw5EztpLZ7ymDbRJ" TargetMode="External"/><Relationship Id="rId86" Type="http://schemas.openxmlformats.org/officeDocument/2006/relationships/hyperlink" Target="https://drive.google.com/file/d/1Mv06RZkWNqlgmY57N8quGeOTMwvyDPj3/view?usp=sharing" TargetMode="External"/><Relationship Id="rId94" Type="http://schemas.openxmlformats.org/officeDocument/2006/relationships/hyperlink" Target="https://drive.google.com/file/d/1xbumyCZsUj-wipjlvxiGVATjyMefb-Jt/view?usp=sharing" TargetMode="External"/><Relationship Id="rId99" Type="http://schemas.openxmlformats.org/officeDocument/2006/relationships/printerSettings" Target="../printerSettings/printerSettings1.bin"/><Relationship Id="rId4" Type="http://schemas.openxmlformats.org/officeDocument/2006/relationships/hyperlink" Target="https://drive.google.com/file/d/1Mg2-uVu-OfHnL1-uveinZqs07Yved7Pv/view?usp=sharing" TargetMode="External"/><Relationship Id="rId9" Type="http://schemas.openxmlformats.org/officeDocument/2006/relationships/hyperlink" Target="https://drive.google.com/file/d/1DD5swroxwb7PyGcSgdCRPa67HXGJgzmL/view?usp=sharing" TargetMode="External"/><Relationship Id="rId13" Type="http://schemas.openxmlformats.org/officeDocument/2006/relationships/hyperlink" Target="https://drive.google.com/file/d/1AceYDTg6M_mKM5zcSCkQUUvA9pi2qYYX/view?usp=sharing" TargetMode="External"/><Relationship Id="rId18" Type="http://schemas.openxmlformats.org/officeDocument/2006/relationships/hyperlink" Target="https://drive.google.com/file/d/1KLwXy2WXDR6uh1Dn5-zkbOj5g7r3juaB/view?usp=sharing" TargetMode="External"/><Relationship Id="rId39" Type="http://schemas.openxmlformats.org/officeDocument/2006/relationships/hyperlink" Target="https://drive.google.com/file/d/16ejdKKuM6dbnQbSihQZNjjzJ6qWfXMJw/view?usp=sharing" TargetMode="External"/><Relationship Id="rId34" Type="http://schemas.openxmlformats.org/officeDocument/2006/relationships/hyperlink" Target="https://drive.google.com/file/d/1Nut1GBGDi92ao42EOt9d465vEcSpRyOe/view?usp=drive_link" TargetMode="External"/><Relationship Id="rId50" Type="http://schemas.openxmlformats.org/officeDocument/2006/relationships/hyperlink" Target="https://drive.google.com/file/d/1n0yUvcJV6HMbJodTJoWqxe-khzN8Yr6W/view?usp=sharing" TargetMode="External"/><Relationship Id="rId55" Type="http://schemas.openxmlformats.org/officeDocument/2006/relationships/hyperlink" Target="https://drive.google.com/file/d/1o3PMXg5bUPgBPJD3CVs69IozIAkarsMo/view?usp=sharing" TargetMode="External"/><Relationship Id="rId76" Type="http://schemas.openxmlformats.org/officeDocument/2006/relationships/hyperlink" Target="https://drive.google.com/file/d/1yDfRVsVb3UJhXnY-EcTlHyKRwXdMEK3V/view?usp=drive_link" TargetMode="External"/><Relationship Id="rId97" Type="http://schemas.openxmlformats.org/officeDocument/2006/relationships/hyperlink" Target="https://docs.google.com/spreadsheets/d/18Ph6mE4uhtUkAIhliYDViE2A_NUYYmMX/edit?usp=drive_link&amp;ouid=110468699297867597634&amp;rtpof=true&amp;sd=true" TargetMode="External"/><Relationship Id="rId7" Type="http://schemas.openxmlformats.org/officeDocument/2006/relationships/hyperlink" Target="https://drive.google.com/file/d/1THc9V-D_z12o2xFpHVz5vlJzlH0sRjyE/view?usp=sharing" TargetMode="External"/><Relationship Id="rId71" Type="http://schemas.openxmlformats.org/officeDocument/2006/relationships/hyperlink" Target="https://drive.google.com/file/d/1hA-v6Lj43qLQYN8k2Qcd0md6AQU73VMe/view?usp=sharing" TargetMode="External"/><Relationship Id="rId92" Type="http://schemas.openxmlformats.org/officeDocument/2006/relationships/hyperlink" Target="https://ahac.gob.hn/Documentos_Informatica" TargetMode="External"/><Relationship Id="rId2" Type="http://schemas.openxmlformats.org/officeDocument/2006/relationships/hyperlink" Target="https://drive.google.com/file/d/1Mg2-uVu-OfHnL1-uveinZqs07Yved7Pv/view?usp=sharing" TargetMode="External"/><Relationship Id="rId29" Type="http://schemas.openxmlformats.org/officeDocument/2006/relationships/hyperlink" Target="https://drive.google.com/file/d/122-ZJGUWTm3pfP8R1GKyCwAN8R0fcR-F/view?usp=drive_link" TargetMode="External"/><Relationship Id="rId24" Type="http://schemas.openxmlformats.org/officeDocument/2006/relationships/hyperlink" Target="https://drive.google.com/file/d/1cm-QV_uIgtwbwWWtoPG4b0gNMbEF2EB6/view?usp=drive_link" TargetMode="External"/><Relationship Id="rId40" Type="http://schemas.openxmlformats.org/officeDocument/2006/relationships/hyperlink" Target="https://drive.google.com/file/d/18VIMgLJVKI0LWX1vZEBAosO1bcCoIi-k/view?usp=sharing" TargetMode="External"/><Relationship Id="rId45" Type="http://schemas.openxmlformats.org/officeDocument/2006/relationships/hyperlink" Target="https://drive.google.com/file/d/13gJvlsegVWYHUA3XM3s47TrJgIitAUk3/view?usp=sharing" TargetMode="External"/><Relationship Id="rId66" Type="http://schemas.openxmlformats.org/officeDocument/2006/relationships/hyperlink" Target="https://drive.google.com/file/d/1hA-v6Lj43qLQYN8k2Qcd0md6AQU73VMe/view?usp=sharing" TargetMode="External"/><Relationship Id="rId87" Type="http://schemas.openxmlformats.org/officeDocument/2006/relationships/hyperlink" Target="https://drive.google.com/drive/folders/16sAbINQ_rMJqnWIprBBkaS-1INtNZT1D?usp=drive_link" TargetMode="External"/><Relationship Id="rId61" Type="http://schemas.openxmlformats.org/officeDocument/2006/relationships/hyperlink" Target="https://drive.google.com/file/d/1OLajY5LrOGd8zrx5PPGxihrAd8RLUf76/view?usp=sharing" TargetMode="External"/><Relationship Id="rId82" Type="http://schemas.openxmlformats.org/officeDocument/2006/relationships/hyperlink" Target="https://drive.google.com/drive/folders/11dDdaEucrJLg6-ChXw5EztpLZ7ymDbRJ" TargetMode="External"/><Relationship Id="rId19" Type="http://schemas.openxmlformats.org/officeDocument/2006/relationships/hyperlink" Target="https://drive.google.com/file/d/15yi0xHTdu_xQDoSFIlF12qOZGJJWLzjv/view?usp=drive_link" TargetMode="External"/><Relationship Id="rId14" Type="http://schemas.openxmlformats.org/officeDocument/2006/relationships/hyperlink" Target="https://drive.google.com/file/d/1-uEY92XWSW7EO41ZKvMRCfVf-GRf3nZM/view?usp=sharing" TargetMode="External"/><Relationship Id="rId30" Type="http://schemas.openxmlformats.org/officeDocument/2006/relationships/hyperlink" Target="https://drive.google.com/file/d/1j895pluPkWcoIGf9tT0GkQ4KWSDNtXWU/view?usp=sharing" TargetMode="External"/><Relationship Id="rId35" Type="http://schemas.openxmlformats.org/officeDocument/2006/relationships/hyperlink" Target="https://drive.google.com/file/d/1ZFbNbVdi7B5BgBNUbTIqXsN5dptAYT2Y/view?usp=drive_link" TargetMode="External"/><Relationship Id="rId56" Type="http://schemas.openxmlformats.org/officeDocument/2006/relationships/hyperlink" Target="https://drive.google.com/file/d/1OD_54qZj6CVPrxTOFiNdDQKByCWgUMY6/view?usp=sharing" TargetMode="External"/><Relationship Id="rId77" Type="http://schemas.openxmlformats.org/officeDocument/2006/relationships/hyperlink" Target="http://www.ahac.gob.hn/Organigrama" TargetMode="External"/><Relationship Id="rId100" Type="http://schemas.openxmlformats.org/officeDocument/2006/relationships/drawing" Target="../drawings/drawing1.xml"/><Relationship Id="rId8" Type="http://schemas.openxmlformats.org/officeDocument/2006/relationships/hyperlink" Target="https://drive.google.com/file/d/1G3x6bYxDMKgD-FWxnuRQFGmQaB1Ak355/view?usp=sharing" TargetMode="External"/><Relationship Id="rId51" Type="http://schemas.openxmlformats.org/officeDocument/2006/relationships/hyperlink" Target="https://drive.google.com/file/d/1uJWS1DRTHA7xWnbiLCDkUJ7kWgAudst-/view?usp=sharing" TargetMode="External"/><Relationship Id="rId72" Type="http://schemas.openxmlformats.org/officeDocument/2006/relationships/hyperlink" Target="https://drive.google.com/file/d/18kgEUYVny2a4_UU3ymSr2tuMaumvR8KG/view?usp=drive_link" TargetMode="External"/><Relationship Id="rId93" Type="http://schemas.openxmlformats.org/officeDocument/2006/relationships/hyperlink" Target="http://www.ahac.gob.hn/Comunicaciones_Estrategicas" TargetMode="External"/><Relationship Id="rId98" Type="http://schemas.openxmlformats.org/officeDocument/2006/relationships/hyperlink" Target="https://drive.google.com/file/d/13gXj7PdiLdfk9Rc0UZzSpFNWgiMk99Lp/view?usp=drive_link"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0033"/>
    <pageSetUpPr fitToPage="1"/>
  </sheetPr>
  <dimension ref="A1:CB14"/>
  <sheetViews>
    <sheetView topLeftCell="A3" zoomScale="130" zoomScaleNormal="130" zoomScalePageLayoutView="98" workbookViewId="0">
      <selection activeCell="B12" sqref="B12:C12"/>
    </sheetView>
  </sheetViews>
  <sheetFormatPr baseColWidth="10" defaultColWidth="11.42578125" defaultRowHeight="17.25"/>
  <cols>
    <col min="1" max="1" width="5.140625" style="1" customWidth="1"/>
    <col min="2" max="2" width="21.28515625" style="1" customWidth="1"/>
    <col min="3" max="3" width="70.28515625" style="1" customWidth="1"/>
    <col min="4" max="4" width="12.7109375" style="1" customWidth="1"/>
    <col min="5" max="5" width="14.85546875" style="2" customWidth="1"/>
    <col min="6" max="16384" width="11.42578125" style="1"/>
  </cols>
  <sheetData>
    <row r="1" spans="1:80" ht="27.75" customHeight="1">
      <c r="A1" s="145" t="s">
        <v>0</v>
      </c>
      <c r="B1" s="146"/>
      <c r="C1" s="3" t="s">
        <v>1</v>
      </c>
      <c r="D1" s="145" t="s">
        <v>2</v>
      </c>
      <c r="E1" s="149"/>
    </row>
    <row r="2" spans="1:80" ht="48.75" customHeight="1">
      <c r="A2" s="147"/>
      <c r="B2" s="148"/>
      <c r="C2" s="4" t="s">
        <v>3</v>
      </c>
      <c r="D2" s="147"/>
      <c r="E2" s="148"/>
    </row>
    <row r="3" spans="1:80" ht="120" customHeight="1">
      <c r="A3" s="135" t="s">
        <v>4</v>
      </c>
      <c r="B3" s="136"/>
      <c r="C3" s="136"/>
      <c r="D3" s="136"/>
      <c r="E3" s="137"/>
    </row>
    <row r="4" spans="1:80" ht="33.75" customHeight="1">
      <c r="A4" s="105" t="s">
        <v>5</v>
      </c>
      <c r="B4" s="138" t="s">
        <v>6</v>
      </c>
      <c r="C4" s="139"/>
      <c r="D4" s="106" t="s">
        <v>7</v>
      </c>
      <c r="E4" s="107" t="s">
        <v>8</v>
      </c>
    </row>
    <row r="5" spans="1:80" ht="18" customHeight="1">
      <c r="A5" s="140" t="s">
        <v>9</v>
      </c>
      <c r="B5" s="141"/>
      <c r="C5" s="141"/>
      <c r="D5" s="141"/>
      <c r="E5" s="142"/>
    </row>
    <row r="6" spans="1:80" s="104" customFormat="1" ht="87" customHeight="1">
      <c r="A6" s="108">
        <v>1</v>
      </c>
      <c r="B6" s="143" t="s">
        <v>10</v>
      </c>
      <c r="C6" s="144"/>
      <c r="D6" s="109" t="s">
        <v>7</v>
      </c>
      <c r="E6" s="110"/>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row>
    <row r="7" spans="1:80" s="104" customFormat="1" ht="60.75" customHeight="1">
      <c r="A7" s="108">
        <v>2</v>
      </c>
      <c r="B7" s="143" t="s">
        <v>11</v>
      </c>
      <c r="C7" s="144"/>
      <c r="D7" s="109"/>
      <c r="E7" s="110"/>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row>
    <row r="8" spans="1:80" s="104" customFormat="1" ht="41.25" customHeight="1">
      <c r="A8" s="108">
        <v>3</v>
      </c>
      <c r="B8" s="143" t="s">
        <v>12</v>
      </c>
      <c r="C8" s="144"/>
      <c r="D8" s="109"/>
      <c r="E8" s="110"/>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row>
    <row r="9" spans="1:80" s="104" customFormat="1" ht="37.5" customHeight="1">
      <c r="A9" s="108">
        <v>4</v>
      </c>
      <c r="B9" s="143" t="s">
        <v>13</v>
      </c>
      <c r="C9" s="144"/>
      <c r="D9" s="109"/>
      <c r="E9" s="110"/>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1"/>
    </row>
    <row r="10" spans="1:80" s="104" customFormat="1" ht="79.5" customHeight="1">
      <c r="A10" s="108">
        <v>5</v>
      </c>
      <c r="B10" s="143" t="s">
        <v>14</v>
      </c>
      <c r="C10" s="144"/>
      <c r="D10" s="109" t="s">
        <v>7</v>
      </c>
      <c r="E10" s="110"/>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row>
    <row r="11" spans="1:80" s="104" customFormat="1" ht="63.95" customHeight="1">
      <c r="A11" s="112">
        <v>6</v>
      </c>
      <c r="B11" s="131" t="s">
        <v>15</v>
      </c>
      <c r="C11" s="132"/>
      <c r="D11" s="113" t="s">
        <v>7</v>
      </c>
      <c r="E11" s="114"/>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c r="CA11" s="111"/>
      <c r="CB11" s="111"/>
    </row>
    <row r="12" spans="1:80" s="104" customFormat="1" ht="72.95" customHeight="1">
      <c r="A12" s="112">
        <v>7</v>
      </c>
      <c r="B12" s="133" t="s">
        <v>16</v>
      </c>
      <c r="C12" s="134"/>
      <c r="D12" s="113"/>
      <c r="E12" s="114"/>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c r="CA12" s="111"/>
      <c r="CB12" s="111"/>
    </row>
    <row r="13" spans="1:80" ht="60" customHeight="1">
      <c r="E13" s="1"/>
    </row>
    <row r="14" spans="1:80">
      <c r="E14" s="1"/>
    </row>
  </sheetData>
  <sheetProtection selectLockedCells="1" selectUnlockedCells="1"/>
  <mergeCells count="12">
    <mergeCell ref="A1:B2"/>
    <mergeCell ref="D1:E2"/>
    <mergeCell ref="B8:C8"/>
    <mergeCell ref="B9:C9"/>
    <mergeCell ref="B10:C10"/>
    <mergeCell ref="B11:C11"/>
    <mergeCell ref="B12:C12"/>
    <mergeCell ref="A3:E3"/>
    <mergeCell ref="B4:C4"/>
    <mergeCell ref="A5:E5"/>
    <mergeCell ref="B6:C6"/>
    <mergeCell ref="B7:C7"/>
  </mergeCells>
  <pageMargins left="0.23622047244094499" right="0.23622047244094499" top="0.74803149606299202" bottom="0.74803149606299202" header="0.31496062992126" footer="0.31496062992126"/>
  <pageSetup paperSize="14" scale="13" fitToHeight="0" orientation="landscape" horizontalDpi="360" verticalDpi="36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92"/>
  <sheetViews>
    <sheetView showGridLines="0" tabSelected="1" topLeftCell="F192" zoomScale="110" zoomScaleNormal="110" workbookViewId="0">
      <selection activeCell="L149" sqref="L149"/>
    </sheetView>
  </sheetViews>
  <sheetFormatPr baseColWidth="10" defaultColWidth="11.5703125" defaultRowHeight="15"/>
  <cols>
    <col min="1" max="1" width="5.42578125" style="84" customWidth="1"/>
    <col min="2" max="2" width="74.28515625" style="85" customWidth="1"/>
    <col min="3" max="3" width="13" style="86" customWidth="1"/>
    <col min="4" max="4" width="11.5703125" style="86"/>
    <col min="5" max="5" width="16.7109375" style="86" customWidth="1"/>
    <col min="6" max="6" width="12.7109375" style="86" customWidth="1"/>
    <col min="7" max="7" width="11.140625" style="86" customWidth="1"/>
    <col min="8" max="8" width="11.140625" style="86" hidden="1" customWidth="1"/>
    <col min="9" max="9" width="18" style="87" customWidth="1"/>
    <col min="10" max="10" width="28.28515625" style="6" customWidth="1"/>
    <col min="11" max="11" width="37.5703125" style="6" customWidth="1"/>
    <col min="12" max="12" width="31.28515625" style="6" customWidth="1"/>
    <col min="13" max="16384" width="11.5703125" style="6"/>
  </cols>
  <sheetData>
    <row r="1" spans="1:12" ht="17.25" customHeight="1">
      <c r="A1" s="167"/>
      <c r="B1" s="168"/>
      <c r="C1" s="150" t="s">
        <v>236</v>
      </c>
      <c r="D1" s="151"/>
      <c r="E1" s="151"/>
      <c r="F1" s="151"/>
      <c r="G1" s="151"/>
      <c r="H1" s="152"/>
      <c r="I1" s="152"/>
      <c r="J1" s="153"/>
      <c r="K1" s="171" t="s">
        <v>248</v>
      </c>
      <c r="L1" s="172"/>
    </row>
    <row r="2" spans="1:12" ht="41.25" customHeight="1">
      <c r="A2" s="169"/>
      <c r="B2" s="170"/>
      <c r="C2" s="154" t="s">
        <v>17</v>
      </c>
      <c r="D2" s="155"/>
      <c r="E2" s="155"/>
      <c r="F2" s="155"/>
      <c r="G2" s="155"/>
      <c r="H2" s="155"/>
      <c r="I2" s="155"/>
      <c r="J2" s="155"/>
      <c r="K2" s="173"/>
      <c r="L2" s="174"/>
    </row>
    <row r="3" spans="1:12">
      <c r="A3" s="156"/>
      <c r="B3" s="157"/>
      <c r="C3" s="157"/>
      <c r="D3" s="157"/>
      <c r="E3" s="157"/>
      <c r="F3" s="157"/>
      <c r="G3" s="157"/>
      <c r="H3" s="157"/>
      <c r="I3" s="157"/>
      <c r="J3" s="157"/>
      <c r="K3" s="157"/>
      <c r="L3" s="158"/>
    </row>
    <row r="4" spans="1:12">
      <c r="A4" s="159" t="s">
        <v>249</v>
      </c>
      <c r="B4" s="160"/>
      <c r="C4" s="160"/>
      <c r="D4" s="161"/>
      <c r="E4" s="159" t="s">
        <v>250</v>
      </c>
      <c r="F4" s="160"/>
      <c r="G4" s="160"/>
      <c r="H4" s="160"/>
      <c r="I4" s="160"/>
      <c r="J4" s="160"/>
      <c r="K4" s="160"/>
      <c r="L4" s="161"/>
    </row>
    <row r="5" spans="1:12">
      <c r="A5" s="159" t="s">
        <v>251</v>
      </c>
      <c r="B5" s="160"/>
      <c r="C5" s="160"/>
      <c r="D5" s="161"/>
      <c r="E5" s="159"/>
      <c r="F5" s="160"/>
      <c r="G5" s="160"/>
      <c r="H5" s="160"/>
      <c r="I5" s="160"/>
      <c r="J5" s="160"/>
      <c r="K5" s="160"/>
      <c r="L5" s="161"/>
    </row>
    <row r="6" spans="1:12">
      <c r="A6" s="162"/>
      <c r="B6" s="163"/>
      <c r="C6" s="163"/>
      <c r="D6" s="163"/>
      <c r="E6" s="163"/>
      <c r="F6" s="163"/>
      <c r="G6" s="163"/>
      <c r="H6" s="163"/>
      <c r="I6" s="163"/>
      <c r="J6" s="163"/>
      <c r="K6" s="163"/>
      <c r="L6" s="164"/>
    </row>
    <row r="7" spans="1:12" ht="75">
      <c r="A7" s="88" t="s">
        <v>18</v>
      </c>
      <c r="B7" s="88" t="s">
        <v>19</v>
      </c>
      <c r="C7" s="88" t="s">
        <v>20</v>
      </c>
      <c r="D7" s="88" t="s">
        <v>21</v>
      </c>
      <c r="E7" s="88" t="s">
        <v>22</v>
      </c>
      <c r="F7" s="88" t="s">
        <v>23</v>
      </c>
      <c r="G7" s="88" t="s">
        <v>24</v>
      </c>
      <c r="H7" s="88" t="s">
        <v>25</v>
      </c>
      <c r="I7" s="96" t="s">
        <v>26</v>
      </c>
      <c r="J7" s="88" t="s">
        <v>27</v>
      </c>
      <c r="K7" s="88" t="s">
        <v>239</v>
      </c>
      <c r="L7" s="88" t="s">
        <v>28</v>
      </c>
    </row>
    <row r="8" spans="1:12" ht="19.5">
      <c r="A8" s="165" t="s">
        <v>29</v>
      </c>
      <c r="B8" s="165"/>
      <c r="C8" s="89">
        <f>+C9+C21+C27+C38+C69+C43</f>
        <v>1080</v>
      </c>
      <c r="D8" s="89">
        <f>+D9+D21+D27+D38+D69+D43</f>
        <v>360</v>
      </c>
      <c r="E8" s="89">
        <f>+E9+E21+E27+E38+E69+E43</f>
        <v>1440</v>
      </c>
      <c r="F8" s="89">
        <f>+F9+F21+F27+F38+F69+F43</f>
        <v>720</v>
      </c>
      <c r="G8" s="89">
        <f t="shared" ref="G8:G45" si="0">SUM(C8:F8)</f>
        <v>3600</v>
      </c>
      <c r="H8" s="89">
        <v>3600</v>
      </c>
      <c r="I8" s="97">
        <f>G8/H8*100%</f>
        <v>1</v>
      </c>
      <c r="J8" s="98"/>
      <c r="K8" s="166"/>
      <c r="L8" s="166"/>
    </row>
    <row r="9" spans="1:12">
      <c r="A9" s="175" t="s">
        <v>30</v>
      </c>
      <c r="B9" s="175"/>
      <c r="C9" s="89">
        <f>+C10+C15+C18</f>
        <v>240</v>
      </c>
      <c r="D9" s="89">
        <f>+D10+D15+D18</f>
        <v>80</v>
      </c>
      <c r="E9" s="89">
        <f>+E10+E15+E18</f>
        <v>320</v>
      </c>
      <c r="F9" s="89">
        <f>+F10+F15+F18</f>
        <v>160</v>
      </c>
      <c r="G9" s="89">
        <f t="shared" si="0"/>
        <v>800</v>
      </c>
      <c r="H9" s="89">
        <v>800</v>
      </c>
      <c r="I9" s="97">
        <f t="shared" ref="I9:I71" si="1">G9/H9*100%</f>
        <v>1</v>
      </c>
      <c r="J9" s="99"/>
      <c r="K9" s="99"/>
      <c r="L9" s="99"/>
    </row>
    <row r="10" spans="1:12" ht="36" customHeight="1">
      <c r="A10" s="176" t="s">
        <v>31</v>
      </c>
      <c r="B10" s="176"/>
      <c r="C10" s="90">
        <f>+C11+C12+C13+C14</f>
        <v>120</v>
      </c>
      <c r="D10" s="90">
        <f>+D11+D12+D13+D14</f>
        <v>40</v>
      </c>
      <c r="E10" s="90">
        <f>+E11+E12+E13+E14</f>
        <v>160</v>
      </c>
      <c r="F10" s="90">
        <f>+F11+F12+F13+F14</f>
        <v>80</v>
      </c>
      <c r="G10" s="90">
        <f t="shared" si="0"/>
        <v>400</v>
      </c>
      <c r="H10" s="90">
        <v>400</v>
      </c>
      <c r="I10" s="97">
        <f t="shared" si="1"/>
        <v>1</v>
      </c>
      <c r="J10" s="100"/>
      <c r="K10" s="100"/>
      <c r="L10" s="100"/>
    </row>
    <row r="11" spans="1:12" ht="67.150000000000006" customHeight="1">
      <c r="A11" s="91">
        <v>1</v>
      </c>
      <c r="B11" s="121" t="s">
        <v>32</v>
      </c>
      <c r="C11" s="93">
        <v>30</v>
      </c>
      <c r="D11" s="93">
        <v>10</v>
      </c>
      <c r="E11" s="93">
        <v>40</v>
      </c>
      <c r="F11" s="93">
        <v>20</v>
      </c>
      <c r="G11" s="93">
        <f>SUM(C11:F11)</f>
        <v>100</v>
      </c>
      <c r="H11" s="93">
        <v>100</v>
      </c>
      <c r="I11" s="97">
        <f t="shared" si="1"/>
        <v>1</v>
      </c>
      <c r="J11" s="123" t="s">
        <v>268</v>
      </c>
      <c r="K11" s="100"/>
      <c r="L11" s="100"/>
    </row>
    <row r="12" spans="1:12" ht="188.45" customHeight="1">
      <c r="A12" s="119">
        <v>2</v>
      </c>
      <c r="B12" s="115" t="s">
        <v>33</v>
      </c>
      <c r="C12" s="93">
        <v>30</v>
      </c>
      <c r="D12" s="93">
        <v>10</v>
      </c>
      <c r="E12" s="93">
        <v>40</v>
      </c>
      <c r="F12" s="93">
        <v>20</v>
      </c>
      <c r="G12" s="93">
        <f t="shared" si="0"/>
        <v>100</v>
      </c>
      <c r="H12" s="93">
        <v>100</v>
      </c>
      <c r="I12" s="97">
        <v>1</v>
      </c>
      <c r="J12" s="123" t="s">
        <v>276</v>
      </c>
      <c r="K12" s="125" t="s">
        <v>277</v>
      </c>
      <c r="L12" s="100" t="s">
        <v>269</v>
      </c>
    </row>
    <row r="13" spans="1:12" ht="63.6" customHeight="1">
      <c r="A13" s="91">
        <v>3</v>
      </c>
      <c r="B13" s="92" t="s">
        <v>34</v>
      </c>
      <c r="C13" s="117">
        <v>30</v>
      </c>
      <c r="D13" s="93">
        <v>10</v>
      </c>
      <c r="E13" s="93">
        <v>40</v>
      </c>
      <c r="F13" s="93">
        <v>20</v>
      </c>
      <c r="G13" s="93">
        <f t="shared" si="0"/>
        <v>100</v>
      </c>
      <c r="H13" s="93">
        <v>100</v>
      </c>
      <c r="I13" s="97">
        <f>G13/H13*100%</f>
        <v>1</v>
      </c>
      <c r="J13" s="123" t="s">
        <v>351</v>
      </c>
      <c r="K13" s="100"/>
      <c r="L13" s="100"/>
    </row>
    <row r="14" spans="1:12" ht="69.95" customHeight="1">
      <c r="A14" s="91">
        <v>4</v>
      </c>
      <c r="B14" s="92" t="s">
        <v>35</v>
      </c>
      <c r="C14" s="117">
        <v>30</v>
      </c>
      <c r="D14" s="93">
        <v>10</v>
      </c>
      <c r="E14" s="93">
        <v>40</v>
      </c>
      <c r="F14" s="93">
        <v>20</v>
      </c>
      <c r="G14" s="93">
        <f t="shared" si="0"/>
        <v>100</v>
      </c>
      <c r="H14" s="93">
        <v>100</v>
      </c>
      <c r="I14" s="97">
        <v>1</v>
      </c>
      <c r="J14" s="125" t="s">
        <v>278</v>
      </c>
      <c r="K14" s="100"/>
      <c r="L14" s="100"/>
    </row>
    <row r="15" spans="1:12" ht="57.75" customHeight="1">
      <c r="A15" s="176" t="s">
        <v>36</v>
      </c>
      <c r="B15" s="176"/>
      <c r="C15" s="90">
        <f>+C16+C17</f>
        <v>60</v>
      </c>
      <c r="D15" s="90">
        <f>+D16+D17</f>
        <v>20</v>
      </c>
      <c r="E15" s="90">
        <f>+E16+E17</f>
        <v>80</v>
      </c>
      <c r="F15" s="90">
        <f>+F16+F17</f>
        <v>40</v>
      </c>
      <c r="G15" s="90">
        <f t="shared" si="0"/>
        <v>200</v>
      </c>
      <c r="H15" s="90">
        <v>200</v>
      </c>
      <c r="I15" s="97">
        <f t="shared" si="1"/>
        <v>1</v>
      </c>
      <c r="J15" s="100"/>
      <c r="K15" s="100"/>
      <c r="L15" s="100"/>
    </row>
    <row r="16" spans="1:12" ht="117.75" customHeight="1">
      <c r="A16" s="91">
        <v>5</v>
      </c>
      <c r="B16" s="92" t="s">
        <v>37</v>
      </c>
      <c r="C16" s="117">
        <v>30</v>
      </c>
      <c r="D16" s="93">
        <v>10</v>
      </c>
      <c r="E16" s="93">
        <v>40</v>
      </c>
      <c r="F16" s="93">
        <v>20</v>
      </c>
      <c r="G16" s="93">
        <f t="shared" si="0"/>
        <v>100</v>
      </c>
      <c r="H16" s="93">
        <v>100</v>
      </c>
      <c r="I16" s="97">
        <f t="shared" si="1"/>
        <v>1</v>
      </c>
      <c r="J16" s="123" t="s">
        <v>279</v>
      </c>
      <c r="K16" s="123" t="s">
        <v>280</v>
      </c>
      <c r="L16" s="100"/>
    </row>
    <row r="17" spans="1:12" ht="90">
      <c r="A17" s="91">
        <v>6</v>
      </c>
      <c r="B17" s="92" t="s">
        <v>38</v>
      </c>
      <c r="C17" s="117">
        <v>30</v>
      </c>
      <c r="D17" s="93">
        <v>10</v>
      </c>
      <c r="E17" s="93">
        <v>40</v>
      </c>
      <c r="F17" s="93">
        <v>20</v>
      </c>
      <c r="G17" s="93">
        <f t="shared" si="0"/>
        <v>100</v>
      </c>
      <c r="H17" s="93">
        <v>100</v>
      </c>
      <c r="I17" s="97">
        <f t="shared" si="1"/>
        <v>1</v>
      </c>
      <c r="J17" s="123" t="s">
        <v>356</v>
      </c>
      <c r="K17" s="100"/>
      <c r="L17" s="100"/>
    </row>
    <row r="18" spans="1:12">
      <c r="A18" s="176" t="s">
        <v>39</v>
      </c>
      <c r="B18" s="176"/>
      <c r="C18" s="90">
        <f>+C19+C20</f>
        <v>60</v>
      </c>
      <c r="D18" s="90">
        <f t="shared" ref="D18:F18" si="2">+D19+D20</f>
        <v>20</v>
      </c>
      <c r="E18" s="90">
        <f t="shared" si="2"/>
        <v>80</v>
      </c>
      <c r="F18" s="90">
        <f t="shared" si="2"/>
        <v>40</v>
      </c>
      <c r="G18" s="90">
        <f t="shared" si="0"/>
        <v>200</v>
      </c>
      <c r="H18" s="90">
        <v>200</v>
      </c>
      <c r="I18" s="97">
        <f t="shared" si="1"/>
        <v>1</v>
      </c>
      <c r="J18" s="100"/>
      <c r="K18" s="100"/>
      <c r="L18" s="100"/>
    </row>
    <row r="19" spans="1:12" ht="60">
      <c r="A19" s="91">
        <v>7</v>
      </c>
      <c r="B19" s="92" t="s">
        <v>40</v>
      </c>
      <c r="C19" s="117">
        <v>30</v>
      </c>
      <c r="D19" s="93">
        <v>10</v>
      </c>
      <c r="E19" s="93">
        <v>40</v>
      </c>
      <c r="F19" s="93">
        <v>20</v>
      </c>
      <c r="G19" s="93">
        <f t="shared" si="0"/>
        <v>100</v>
      </c>
      <c r="H19" s="93">
        <v>100</v>
      </c>
      <c r="I19" s="97">
        <f t="shared" si="1"/>
        <v>1</v>
      </c>
      <c r="J19" s="123" t="s">
        <v>281</v>
      </c>
      <c r="K19" s="100"/>
      <c r="L19" s="100"/>
    </row>
    <row r="20" spans="1:12" ht="45">
      <c r="A20" s="91">
        <v>8</v>
      </c>
      <c r="B20" s="94" t="s">
        <v>41</v>
      </c>
      <c r="C20" s="117">
        <v>30</v>
      </c>
      <c r="D20" s="93">
        <v>10</v>
      </c>
      <c r="E20" s="93">
        <v>40</v>
      </c>
      <c r="F20" s="93">
        <v>20</v>
      </c>
      <c r="G20" s="93">
        <f t="shared" si="0"/>
        <v>100</v>
      </c>
      <c r="H20" s="93">
        <v>100</v>
      </c>
      <c r="I20" s="97">
        <f t="shared" si="1"/>
        <v>1</v>
      </c>
      <c r="J20" s="100" t="s">
        <v>267</v>
      </c>
      <c r="K20" s="100"/>
      <c r="L20" s="100" t="s">
        <v>266</v>
      </c>
    </row>
    <row r="21" spans="1:12" ht="31.5" customHeight="1">
      <c r="A21" s="175" t="s">
        <v>42</v>
      </c>
      <c r="B21" s="175"/>
      <c r="C21" s="89">
        <f>+C22+C25</f>
        <v>90</v>
      </c>
      <c r="D21" s="89">
        <f>+D22+D25</f>
        <v>30</v>
      </c>
      <c r="E21" s="89">
        <f>+E22+E25</f>
        <v>120</v>
      </c>
      <c r="F21" s="89">
        <f>+F22+F25</f>
        <v>60</v>
      </c>
      <c r="G21" s="89">
        <f t="shared" si="0"/>
        <v>300</v>
      </c>
      <c r="H21" s="89">
        <v>300</v>
      </c>
      <c r="I21" s="97">
        <f t="shared" si="1"/>
        <v>1</v>
      </c>
      <c r="J21" s="100"/>
      <c r="K21" s="100"/>
      <c r="L21" s="100"/>
    </row>
    <row r="22" spans="1:12" ht="36.75" customHeight="1">
      <c r="A22" s="176" t="s">
        <v>43</v>
      </c>
      <c r="B22" s="176"/>
      <c r="C22" s="90">
        <f>+C23+C24</f>
        <v>60</v>
      </c>
      <c r="D22" s="90">
        <f t="shared" ref="D22:F22" si="3">+D23+D24</f>
        <v>20</v>
      </c>
      <c r="E22" s="90">
        <f t="shared" si="3"/>
        <v>80</v>
      </c>
      <c r="F22" s="90">
        <f t="shared" si="3"/>
        <v>40</v>
      </c>
      <c r="G22" s="90">
        <f t="shared" si="0"/>
        <v>200</v>
      </c>
      <c r="H22" s="90">
        <v>200</v>
      </c>
      <c r="I22" s="97">
        <f t="shared" si="1"/>
        <v>1</v>
      </c>
      <c r="J22" s="100"/>
      <c r="K22" s="100"/>
      <c r="L22" s="100"/>
    </row>
    <row r="23" spans="1:12" ht="51.75" customHeight="1">
      <c r="A23" s="91">
        <v>9</v>
      </c>
      <c r="B23" s="103" t="s">
        <v>44</v>
      </c>
      <c r="C23" s="93">
        <v>30</v>
      </c>
      <c r="D23" s="93">
        <v>10</v>
      </c>
      <c r="E23" s="93">
        <v>40</v>
      </c>
      <c r="F23" s="93">
        <v>20</v>
      </c>
      <c r="G23" s="93">
        <f t="shared" si="0"/>
        <v>100</v>
      </c>
      <c r="H23" s="93">
        <v>100</v>
      </c>
      <c r="I23" s="97">
        <f t="shared" si="1"/>
        <v>1</v>
      </c>
      <c r="J23" s="123" t="s">
        <v>304</v>
      </c>
      <c r="K23" s="100"/>
      <c r="L23" s="100"/>
    </row>
    <row r="24" spans="1:12" ht="75">
      <c r="A24" s="91">
        <v>10</v>
      </c>
      <c r="B24" s="103" t="s">
        <v>45</v>
      </c>
      <c r="C24" s="93">
        <v>30</v>
      </c>
      <c r="D24" s="93">
        <v>10</v>
      </c>
      <c r="E24" s="93">
        <v>40</v>
      </c>
      <c r="F24" s="93">
        <v>20</v>
      </c>
      <c r="G24" s="93">
        <f t="shared" si="0"/>
        <v>100</v>
      </c>
      <c r="H24" s="93">
        <v>100</v>
      </c>
      <c r="I24" s="97">
        <f t="shared" si="1"/>
        <v>1</v>
      </c>
      <c r="J24" s="123" t="s">
        <v>305</v>
      </c>
      <c r="K24" s="100"/>
      <c r="L24" s="100" t="s">
        <v>259</v>
      </c>
    </row>
    <row r="25" spans="1:12">
      <c r="A25" s="176" t="s">
        <v>46</v>
      </c>
      <c r="B25" s="176"/>
      <c r="C25" s="90">
        <f>+C26</f>
        <v>30</v>
      </c>
      <c r="D25" s="90">
        <f t="shared" ref="D25:F25" si="4">+D26</f>
        <v>10</v>
      </c>
      <c r="E25" s="90">
        <f t="shared" si="4"/>
        <v>40</v>
      </c>
      <c r="F25" s="90">
        <f t="shared" si="4"/>
        <v>20</v>
      </c>
      <c r="G25" s="90">
        <f t="shared" si="0"/>
        <v>100</v>
      </c>
      <c r="H25" s="90">
        <v>100</v>
      </c>
      <c r="I25" s="97">
        <f t="shared" si="1"/>
        <v>1</v>
      </c>
      <c r="J25" s="100"/>
      <c r="K25" s="100"/>
      <c r="L25" s="100"/>
    </row>
    <row r="26" spans="1:12" ht="101.45" customHeight="1">
      <c r="A26" s="91">
        <v>11</v>
      </c>
      <c r="B26" s="103" t="s">
        <v>47</v>
      </c>
      <c r="C26" s="93">
        <v>30</v>
      </c>
      <c r="D26" s="93">
        <v>10</v>
      </c>
      <c r="E26" s="93">
        <v>40</v>
      </c>
      <c r="F26" s="93">
        <v>20</v>
      </c>
      <c r="G26" s="93">
        <f t="shared" si="0"/>
        <v>100</v>
      </c>
      <c r="H26" s="93">
        <v>100</v>
      </c>
      <c r="I26" s="97">
        <f t="shared" si="1"/>
        <v>1</v>
      </c>
      <c r="J26" s="128" t="s">
        <v>267</v>
      </c>
      <c r="K26" s="118" t="s">
        <v>267</v>
      </c>
      <c r="L26" s="118" t="s">
        <v>257</v>
      </c>
    </row>
    <row r="27" spans="1:12" ht="24" customHeight="1">
      <c r="A27" s="175" t="s">
        <v>48</v>
      </c>
      <c r="B27" s="175"/>
      <c r="C27" s="89">
        <f>+C28+C30+C35</f>
        <v>210</v>
      </c>
      <c r="D27" s="89">
        <f>+D28+D30+D35</f>
        <v>70</v>
      </c>
      <c r="E27" s="89">
        <f>+E28+E30+E35</f>
        <v>280</v>
      </c>
      <c r="F27" s="89">
        <f>+F28+F30+F35</f>
        <v>140</v>
      </c>
      <c r="G27" s="89">
        <f t="shared" si="0"/>
        <v>700</v>
      </c>
      <c r="H27" s="89">
        <v>700</v>
      </c>
      <c r="I27" s="97">
        <f t="shared" si="1"/>
        <v>1</v>
      </c>
      <c r="J27" s="100"/>
      <c r="K27" s="100"/>
      <c r="L27" s="100"/>
    </row>
    <row r="28" spans="1:12">
      <c r="A28" s="177" t="s">
        <v>49</v>
      </c>
      <c r="B28" s="177"/>
      <c r="C28" s="91">
        <f>+C29</f>
        <v>30</v>
      </c>
      <c r="D28" s="91">
        <f t="shared" ref="D28:F28" si="5">+D29</f>
        <v>10</v>
      </c>
      <c r="E28" s="91">
        <f t="shared" si="5"/>
        <v>40</v>
      </c>
      <c r="F28" s="91">
        <f t="shared" si="5"/>
        <v>20</v>
      </c>
      <c r="G28" s="91">
        <f t="shared" si="0"/>
        <v>100</v>
      </c>
      <c r="H28" s="91">
        <v>100</v>
      </c>
      <c r="I28" s="97">
        <f t="shared" si="1"/>
        <v>1</v>
      </c>
      <c r="J28" s="100"/>
      <c r="K28" s="100"/>
      <c r="L28" s="100"/>
    </row>
    <row r="29" spans="1:12" ht="75">
      <c r="A29" s="129">
        <v>12</v>
      </c>
      <c r="B29" s="92" t="s">
        <v>50</v>
      </c>
      <c r="C29" s="93">
        <v>30</v>
      </c>
      <c r="D29" s="93">
        <v>10</v>
      </c>
      <c r="E29" s="93">
        <v>40</v>
      </c>
      <c r="F29" s="93">
        <v>20</v>
      </c>
      <c r="G29" s="93">
        <f t="shared" si="0"/>
        <v>100</v>
      </c>
      <c r="H29" s="93">
        <v>100</v>
      </c>
      <c r="I29" s="97">
        <f t="shared" si="1"/>
        <v>1</v>
      </c>
      <c r="J29" s="123" t="s">
        <v>268</v>
      </c>
      <c r="K29" s="123"/>
      <c r="L29" s="100"/>
    </row>
    <row r="30" spans="1:12">
      <c r="A30" s="176" t="s">
        <v>51</v>
      </c>
      <c r="B30" s="176"/>
      <c r="C30" s="90">
        <f>+C31+C32+C33+C34</f>
        <v>120</v>
      </c>
      <c r="D30" s="90">
        <f t="shared" ref="D30:F30" si="6">+D31+D32+D33+D34</f>
        <v>40</v>
      </c>
      <c r="E30" s="90">
        <f t="shared" si="6"/>
        <v>160</v>
      </c>
      <c r="F30" s="90">
        <f t="shared" si="6"/>
        <v>80</v>
      </c>
      <c r="G30" s="90">
        <f t="shared" si="0"/>
        <v>400</v>
      </c>
      <c r="H30" s="90">
        <v>400</v>
      </c>
      <c r="I30" s="97">
        <f t="shared" si="1"/>
        <v>1</v>
      </c>
      <c r="J30" s="100"/>
      <c r="K30" s="100"/>
      <c r="L30" s="100"/>
    </row>
    <row r="31" spans="1:12" ht="105">
      <c r="A31" s="129">
        <v>13</v>
      </c>
      <c r="B31" s="92" t="s">
        <v>52</v>
      </c>
      <c r="C31" s="93">
        <v>30</v>
      </c>
      <c r="D31" s="93">
        <v>10</v>
      </c>
      <c r="E31" s="93">
        <v>40</v>
      </c>
      <c r="F31" s="93">
        <v>20</v>
      </c>
      <c r="G31" s="93">
        <f t="shared" si="0"/>
        <v>100</v>
      </c>
      <c r="H31" s="93">
        <v>100</v>
      </c>
      <c r="I31" s="97">
        <f t="shared" si="1"/>
        <v>1</v>
      </c>
      <c r="J31" s="123" t="s">
        <v>324</v>
      </c>
      <c r="K31" s="123" t="s">
        <v>325</v>
      </c>
      <c r="L31" s="100"/>
    </row>
    <row r="32" spans="1:12" ht="133.5" customHeight="1">
      <c r="A32" s="129">
        <v>14</v>
      </c>
      <c r="B32" s="130" t="s">
        <v>354</v>
      </c>
      <c r="C32" s="91">
        <v>30</v>
      </c>
      <c r="D32" s="93">
        <v>10</v>
      </c>
      <c r="E32" s="93">
        <v>40</v>
      </c>
      <c r="F32" s="93">
        <v>20</v>
      </c>
      <c r="G32" s="93">
        <f t="shared" si="0"/>
        <v>100</v>
      </c>
      <c r="H32" s="93">
        <v>100</v>
      </c>
      <c r="I32" s="97">
        <v>1</v>
      </c>
      <c r="J32" s="123" t="s">
        <v>326</v>
      </c>
      <c r="K32" s="100"/>
      <c r="L32" s="100"/>
    </row>
    <row r="33" spans="1:12" ht="150">
      <c r="A33" s="129">
        <v>15</v>
      </c>
      <c r="B33" s="92" t="s">
        <v>53</v>
      </c>
      <c r="C33" s="93">
        <v>30</v>
      </c>
      <c r="D33" s="93">
        <v>10</v>
      </c>
      <c r="E33" s="93">
        <v>40</v>
      </c>
      <c r="F33" s="93">
        <v>20</v>
      </c>
      <c r="G33" s="93">
        <f t="shared" si="0"/>
        <v>100</v>
      </c>
      <c r="H33" s="93">
        <v>100</v>
      </c>
      <c r="I33" s="97">
        <f t="shared" si="1"/>
        <v>1</v>
      </c>
      <c r="J33" s="123" t="s">
        <v>332</v>
      </c>
      <c r="L33" s="118" t="s">
        <v>258</v>
      </c>
    </row>
    <row r="34" spans="1:12" ht="60">
      <c r="A34" s="129">
        <v>16</v>
      </c>
      <c r="B34" s="92" t="s">
        <v>54</v>
      </c>
      <c r="C34" s="93">
        <v>30</v>
      </c>
      <c r="D34" s="93">
        <v>10</v>
      </c>
      <c r="E34" s="93">
        <v>40</v>
      </c>
      <c r="F34" s="93">
        <v>20</v>
      </c>
      <c r="G34" s="93">
        <f t="shared" si="0"/>
        <v>100</v>
      </c>
      <c r="H34" s="93">
        <v>100</v>
      </c>
      <c r="I34" s="97">
        <f t="shared" si="1"/>
        <v>1</v>
      </c>
      <c r="J34" s="123" t="s">
        <v>352</v>
      </c>
      <c r="K34" s="118"/>
      <c r="L34" s="100"/>
    </row>
    <row r="35" spans="1:12">
      <c r="A35" s="177" t="s">
        <v>55</v>
      </c>
      <c r="B35" s="177"/>
      <c r="C35" s="91">
        <f>+C36+C37</f>
        <v>60</v>
      </c>
      <c r="D35" s="91">
        <f t="shared" ref="D35:F35" si="7">+D36+D37</f>
        <v>20</v>
      </c>
      <c r="E35" s="91">
        <f t="shared" si="7"/>
        <v>80</v>
      </c>
      <c r="F35" s="91">
        <f t="shared" si="7"/>
        <v>40</v>
      </c>
      <c r="G35" s="91">
        <f t="shared" si="0"/>
        <v>200</v>
      </c>
      <c r="H35" s="91">
        <v>200</v>
      </c>
      <c r="I35" s="97">
        <f t="shared" si="1"/>
        <v>1</v>
      </c>
      <c r="J35" s="100"/>
      <c r="K35" s="100"/>
      <c r="L35" s="100"/>
    </row>
    <row r="36" spans="1:12" ht="75">
      <c r="A36" s="129">
        <v>17</v>
      </c>
      <c r="B36" s="92" t="s">
        <v>56</v>
      </c>
      <c r="C36" s="93">
        <v>30</v>
      </c>
      <c r="D36" s="93">
        <v>10</v>
      </c>
      <c r="E36" s="93">
        <v>40</v>
      </c>
      <c r="F36" s="93">
        <v>20</v>
      </c>
      <c r="G36" s="93">
        <f t="shared" si="0"/>
        <v>100</v>
      </c>
      <c r="H36" s="93">
        <v>100</v>
      </c>
      <c r="I36" s="97">
        <f t="shared" si="1"/>
        <v>1</v>
      </c>
      <c r="J36" s="123" t="s">
        <v>333</v>
      </c>
      <c r="K36" s="100"/>
      <c r="L36" s="100"/>
    </row>
    <row r="37" spans="1:12" ht="60">
      <c r="A37" s="129">
        <v>18</v>
      </c>
      <c r="B37" s="92" t="s">
        <v>57</v>
      </c>
      <c r="C37" s="93">
        <v>30</v>
      </c>
      <c r="D37" s="93">
        <v>10</v>
      </c>
      <c r="E37" s="93">
        <v>40</v>
      </c>
      <c r="F37" s="93">
        <v>20</v>
      </c>
      <c r="G37" s="93">
        <f t="shared" si="0"/>
        <v>100</v>
      </c>
      <c r="H37" s="93">
        <v>100</v>
      </c>
      <c r="I37" s="97">
        <f t="shared" si="1"/>
        <v>1</v>
      </c>
      <c r="J37" s="123" t="s">
        <v>327</v>
      </c>
      <c r="K37" s="100"/>
      <c r="L37" s="100"/>
    </row>
    <row r="38" spans="1:12" ht="39.75" customHeight="1">
      <c r="A38" s="175" t="s">
        <v>58</v>
      </c>
      <c r="B38" s="175"/>
      <c r="C38" s="89">
        <f>+C39</f>
        <v>90</v>
      </c>
      <c r="D38" s="89">
        <f t="shared" ref="D38:F38" si="8">+D39</f>
        <v>30</v>
      </c>
      <c r="E38" s="89">
        <f t="shared" si="8"/>
        <v>120</v>
      </c>
      <c r="F38" s="89">
        <f t="shared" si="8"/>
        <v>60</v>
      </c>
      <c r="G38" s="89">
        <f t="shared" si="0"/>
        <v>300</v>
      </c>
      <c r="H38" s="89">
        <v>300</v>
      </c>
      <c r="I38" s="97">
        <f t="shared" si="1"/>
        <v>1</v>
      </c>
      <c r="J38" s="100"/>
      <c r="K38" s="100"/>
      <c r="L38" s="100"/>
    </row>
    <row r="39" spans="1:12" ht="39.950000000000003" customHeight="1">
      <c r="A39" s="176" t="s">
        <v>59</v>
      </c>
      <c r="B39" s="176"/>
      <c r="C39" s="90">
        <f>+C40+C41+C42</f>
        <v>90</v>
      </c>
      <c r="D39" s="90">
        <f t="shared" ref="D39:F39" si="9">+D40+D41+D42</f>
        <v>30</v>
      </c>
      <c r="E39" s="90">
        <f t="shared" si="9"/>
        <v>120</v>
      </c>
      <c r="F39" s="90">
        <f t="shared" si="9"/>
        <v>60</v>
      </c>
      <c r="G39" s="90">
        <f t="shared" si="0"/>
        <v>300</v>
      </c>
      <c r="H39" s="90">
        <v>300</v>
      </c>
      <c r="I39" s="97">
        <f t="shared" si="1"/>
        <v>1</v>
      </c>
      <c r="J39" s="100"/>
      <c r="K39" s="100"/>
      <c r="L39" s="100"/>
    </row>
    <row r="40" spans="1:12" ht="30">
      <c r="A40" s="129">
        <v>19</v>
      </c>
      <c r="B40" s="92" t="s">
        <v>60</v>
      </c>
      <c r="C40" s="117">
        <v>30</v>
      </c>
      <c r="D40" s="93">
        <v>10</v>
      </c>
      <c r="E40" s="93">
        <v>40</v>
      </c>
      <c r="F40" s="93">
        <v>20</v>
      </c>
      <c r="G40" s="93">
        <f t="shared" si="0"/>
        <v>100</v>
      </c>
      <c r="H40" s="93">
        <v>100</v>
      </c>
      <c r="I40" s="97">
        <f t="shared" si="1"/>
        <v>1</v>
      </c>
      <c r="J40" s="123" t="s">
        <v>334</v>
      </c>
      <c r="K40" s="100"/>
      <c r="L40" s="100"/>
    </row>
    <row r="41" spans="1:12" ht="189.95" customHeight="1">
      <c r="A41" s="129">
        <v>20</v>
      </c>
      <c r="B41" s="103" t="s">
        <v>61</v>
      </c>
      <c r="C41" s="93">
        <v>30</v>
      </c>
      <c r="D41" s="93">
        <v>10</v>
      </c>
      <c r="E41" s="93">
        <v>40</v>
      </c>
      <c r="F41" s="93">
        <v>20</v>
      </c>
      <c r="G41" s="93">
        <f t="shared" si="0"/>
        <v>100</v>
      </c>
      <c r="H41" s="93">
        <v>100</v>
      </c>
      <c r="I41" s="97">
        <v>1</v>
      </c>
      <c r="J41" s="123" t="s">
        <v>335</v>
      </c>
      <c r="K41" s="100"/>
      <c r="L41" s="100" t="s">
        <v>336</v>
      </c>
    </row>
    <row r="42" spans="1:12" ht="120">
      <c r="A42" s="129">
        <v>21</v>
      </c>
      <c r="B42" s="92" t="s">
        <v>62</v>
      </c>
      <c r="C42" s="93">
        <v>30</v>
      </c>
      <c r="D42" s="93">
        <v>10</v>
      </c>
      <c r="E42" s="93">
        <v>40</v>
      </c>
      <c r="F42" s="93">
        <v>20</v>
      </c>
      <c r="G42" s="93">
        <v>90</v>
      </c>
      <c r="H42" s="93">
        <v>100</v>
      </c>
      <c r="I42" s="97">
        <f t="shared" si="1"/>
        <v>0.9</v>
      </c>
      <c r="J42" s="123" t="s">
        <v>284</v>
      </c>
      <c r="K42" s="100"/>
      <c r="L42" s="100" t="s">
        <v>260</v>
      </c>
    </row>
    <row r="43" spans="1:12" ht="27" customHeight="1">
      <c r="A43" s="177" t="s">
        <v>63</v>
      </c>
      <c r="B43" s="177"/>
      <c r="C43" s="89">
        <f>+C44+C47+C49+C51+C55+C57+C60+C63+C65+C67</f>
        <v>420</v>
      </c>
      <c r="D43" s="89">
        <f>+D44+D47+D49+D51+D55+D57+D60+D63+D65+D67</f>
        <v>140</v>
      </c>
      <c r="E43" s="89">
        <f>+E44+E47+E49+E51+E55+E57+E60+E63+E65+E67</f>
        <v>560</v>
      </c>
      <c r="F43" s="89">
        <f>+F44+F47+F49+F51+F55+F57+F60+F63+F65+F67</f>
        <v>280</v>
      </c>
      <c r="G43" s="89">
        <f t="shared" si="0"/>
        <v>1400</v>
      </c>
      <c r="H43" s="89">
        <v>1400</v>
      </c>
      <c r="I43" s="97">
        <f t="shared" si="1"/>
        <v>1</v>
      </c>
      <c r="J43" s="100"/>
      <c r="K43" s="100"/>
      <c r="L43" s="100"/>
    </row>
    <row r="44" spans="1:12">
      <c r="A44" s="177" t="s">
        <v>64</v>
      </c>
      <c r="B44" s="177"/>
      <c r="C44" s="91">
        <f>+C45</f>
        <v>30</v>
      </c>
      <c r="D44" s="91">
        <f t="shared" ref="D44:F44" si="10">+D45</f>
        <v>10</v>
      </c>
      <c r="E44" s="91">
        <f t="shared" si="10"/>
        <v>40</v>
      </c>
      <c r="F44" s="91">
        <f t="shared" si="10"/>
        <v>20</v>
      </c>
      <c r="G44" s="91">
        <f t="shared" si="0"/>
        <v>100</v>
      </c>
      <c r="H44" s="91">
        <v>100</v>
      </c>
      <c r="I44" s="97">
        <f t="shared" si="1"/>
        <v>1</v>
      </c>
      <c r="J44" s="100"/>
      <c r="K44" s="100"/>
      <c r="L44" s="100"/>
    </row>
    <row r="45" spans="1:12" ht="71.45" customHeight="1">
      <c r="A45" s="129">
        <v>22</v>
      </c>
      <c r="B45" s="92" t="s">
        <v>65</v>
      </c>
      <c r="C45" s="93">
        <v>30</v>
      </c>
      <c r="D45" s="93">
        <v>10</v>
      </c>
      <c r="E45" s="93">
        <v>40</v>
      </c>
      <c r="F45" s="93">
        <v>20</v>
      </c>
      <c r="G45" s="93">
        <f t="shared" si="0"/>
        <v>100</v>
      </c>
      <c r="H45" s="93">
        <v>100</v>
      </c>
      <c r="I45" s="97">
        <f t="shared" si="1"/>
        <v>1</v>
      </c>
      <c r="J45" s="123" t="s">
        <v>337</v>
      </c>
      <c r="K45" s="100"/>
      <c r="L45" s="100"/>
    </row>
    <row r="46" spans="1:12" ht="43.5" customHeight="1">
      <c r="A46" s="176" t="s">
        <v>66</v>
      </c>
      <c r="B46" s="176"/>
      <c r="C46" s="95"/>
      <c r="D46" s="95"/>
      <c r="E46" s="95"/>
      <c r="F46" s="95"/>
      <c r="G46" s="95"/>
      <c r="H46" s="95"/>
      <c r="I46" s="97"/>
      <c r="J46" s="100"/>
      <c r="K46" s="100"/>
      <c r="L46" s="100"/>
    </row>
    <row r="47" spans="1:12">
      <c r="A47" s="176" t="s">
        <v>67</v>
      </c>
      <c r="B47" s="176"/>
      <c r="C47" s="90">
        <f>+C48</f>
        <v>30</v>
      </c>
      <c r="D47" s="90">
        <f t="shared" ref="D47:F47" si="11">+D48</f>
        <v>10</v>
      </c>
      <c r="E47" s="90">
        <f t="shared" si="11"/>
        <v>40</v>
      </c>
      <c r="F47" s="90">
        <f t="shared" si="11"/>
        <v>20</v>
      </c>
      <c r="G47" s="90">
        <f t="shared" ref="G47:G73" si="12">SUM(C47:F47)</f>
        <v>100</v>
      </c>
      <c r="H47" s="90">
        <v>100</v>
      </c>
      <c r="I47" s="97">
        <f t="shared" si="1"/>
        <v>1</v>
      </c>
      <c r="J47" s="100"/>
      <c r="K47" s="100"/>
      <c r="L47" s="100"/>
    </row>
    <row r="48" spans="1:12" ht="60">
      <c r="A48" s="129">
        <v>22</v>
      </c>
      <c r="B48" s="92" t="s">
        <v>68</v>
      </c>
      <c r="C48" s="93">
        <v>30</v>
      </c>
      <c r="D48" s="93">
        <v>10</v>
      </c>
      <c r="E48" s="93">
        <v>40</v>
      </c>
      <c r="F48" s="93">
        <v>20</v>
      </c>
      <c r="G48" s="93">
        <f t="shared" si="12"/>
        <v>100</v>
      </c>
      <c r="H48" s="93">
        <v>100</v>
      </c>
      <c r="I48" s="97">
        <f t="shared" si="1"/>
        <v>1</v>
      </c>
      <c r="J48" s="126" t="s">
        <v>285</v>
      </c>
      <c r="K48" s="100"/>
      <c r="L48" s="100"/>
    </row>
    <row r="49" spans="1:12">
      <c r="A49" s="176" t="s">
        <v>69</v>
      </c>
      <c r="B49" s="176"/>
      <c r="C49" s="90">
        <f>+C50</f>
        <v>30</v>
      </c>
      <c r="D49" s="90">
        <f t="shared" ref="D49:F49" si="13">+D50</f>
        <v>10</v>
      </c>
      <c r="E49" s="90">
        <f t="shared" si="13"/>
        <v>40</v>
      </c>
      <c r="F49" s="90">
        <f t="shared" si="13"/>
        <v>20</v>
      </c>
      <c r="G49" s="90">
        <f t="shared" si="12"/>
        <v>100</v>
      </c>
      <c r="H49" s="90">
        <v>100</v>
      </c>
      <c r="I49" s="97">
        <f t="shared" si="1"/>
        <v>1</v>
      </c>
      <c r="J49" s="100"/>
      <c r="K49" s="100"/>
      <c r="L49" s="100"/>
    </row>
    <row r="50" spans="1:12" ht="120">
      <c r="A50" s="129">
        <v>24</v>
      </c>
      <c r="B50" s="92" t="s">
        <v>70</v>
      </c>
      <c r="C50" s="93">
        <v>30</v>
      </c>
      <c r="D50" s="93">
        <v>10</v>
      </c>
      <c r="E50" s="93">
        <v>40</v>
      </c>
      <c r="F50" s="93">
        <v>20</v>
      </c>
      <c r="G50" s="93">
        <f t="shared" si="12"/>
        <v>100</v>
      </c>
      <c r="H50" s="93">
        <v>100</v>
      </c>
      <c r="I50" s="97">
        <f t="shared" si="1"/>
        <v>1</v>
      </c>
      <c r="J50" s="123" t="s">
        <v>286</v>
      </c>
      <c r="K50" s="100"/>
      <c r="L50" s="100" t="s">
        <v>261</v>
      </c>
    </row>
    <row r="51" spans="1:12">
      <c r="A51" s="176" t="s">
        <v>71</v>
      </c>
      <c r="B51" s="176"/>
      <c r="C51" s="90">
        <f>+C52+C53+C54</f>
        <v>90</v>
      </c>
      <c r="D51" s="90">
        <f t="shared" ref="D51:F51" si="14">+D52+D53+D54</f>
        <v>30</v>
      </c>
      <c r="E51" s="90">
        <f t="shared" si="14"/>
        <v>120</v>
      </c>
      <c r="F51" s="90">
        <f t="shared" si="14"/>
        <v>60</v>
      </c>
      <c r="G51" s="90">
        <f t="shared" si="12"/>
        <v>300</v>
      </c>
      <c r="H51" s="90">
        <v>300</v>
      </c>
      <c r="I51" s="97">
        <f t="shared" si="1"/>
        <v>1</v>
      </c>
      <c r="J51" s="100"/>
      <c r="K51" s="100"/>
      <c r="L51" s="100"/>
    </row>
    <row r="52" spans="1:12" ht="90">
      <c r="A52" s="129">
        <v>25</v>
      </c>
      <c r="B52" s="103" t="s">
        <v>72</v>
      </c>
      <c r="C52" s="93">
        <v>30</v>
      </c>
      <c r="D52" s="93">
        <v>10</v>
      </c>
      <c r="E52" s="93">
        <v>40</v>
      </c>
      <c r="F52" s="93">
        <v>20</v>
      </c>
      <c r="G52" s="93">
        <f t="shared" si="12"/>
        <v>100</v>
      </c>
      <c r="H52" s="93">
        <v>100</v>
      </c>
      <c r="I52" s="97">
        <f t="shared" si="1"/>
        <v>1</v>
      </c>
      <c r="J52" s="127" t="s">
        <v>287</v>
      </c>
      <c r="K52" s="100"/>
      <c r="L52" s="100"/>
    </row>
    <row r="53" spans="1:12" ht="60">
      <c r="A53" s="129">
        <v>26</v>
      </c>
      <c r="B53" s="103" t="s">
        <v>73</v>
      </c>
      <c r="C53" s="117">
        <v>30</v>
      </c>
      <c r="D53" s="93">
        <v>10</v>
      </c>
      <c r="E53" s="93">
        <v>40</v>
      </c>
      <c r="F53" s="93">
        <v>20</v>
      </c>
      <c r="G53" s="93">
        <f t="shared" si="12"/>
        <v>100</v>
      </c>
      <c r="H53" s="93">
        <v>100</v>
      </c>
      <c r="I53" s="97">
        <f t="shared" si="1"/>
        <v>1</v>
      </c>
      <c r="J53" s="124" t="s">
        <v>288</v>
      </c>
      <c r="K53" s="100"/>
      <c r="L53" s="100"/>
    </row>
    <row r="54" spans="1:12" ht="60">
      <c r="A54" s="129">
        <v>27</v>
      </c>
      <c r="B54" s="103" t="s">
        <v>74</v>
      </c>
      <c r="C54" s="117">
        <v>30</v>
      </c>
      <c r="D54" s="93">
        <v>10</v>
      </c>
      <c r="E54" s="93">
        <v>40</v>
      </c>
      <c r="F54" s="93">
        <v>20</v>
      </c>
      <c r="G54" s="93">
        <f t="shared" si="12"/>
        <v>100</v>
      </c>
      <c r="H54" s="93">
        <v>100</v>
      </c>
      <c r="I54" s="97">
        <f t="shared" si="1"/>
        <v>1</v>
      </c>
      <c r="J54" s="123" t="s">
        <v>289</v>
      </c>
      <c r="K54" s="100"/>
      <c r="L54" s="100"/>
    </row>
    <row r="55" spans="1:12">
      <c r="A55" s="166" t="s">
        <v>75</v>
      </c>
      <c r="B55" s="166"/>
      <c r="C55" s="90">
        <f>+C56</f>
        <v>30</v>
      </c>
      <c r="D55" s="90">
        <f t="shared" ref="D55:F55" si="15">+D56</f>
        <v>10</v>
      </c>
      <c r="E55" s="90">
        <f t="shared" si="15"/>
        <v>40</v>
      </c>
      <c r="F55" s="90">
        <f t="shared" si="15"/>
        <v>20</v>
      </c>
      <c r="G55" s="90">
        <f t="shared" si="12"/>
        <v>100</v>
      </c>
      <c r="H55" s="90">
        <v>100</v>
      </c>
      <c r="I55" s="97">
        <f t="shared" si="1"/>
        <v>1</v>
      </c>
      <c r="J55" s="100"/>
      <c r="K55" s="100"/>
      <c r="L55" s="100"/>
    </row>
    <row r="56" spans="1:12" ht="67.900000000000006" customHeight="1">
      <c r="A56" s="129">
        <v>28</v>
      </c>
      <c r="B56" s="92" t="s">
        <v>76</v>
      </c>
      <c r="C56" s="93">
        <v>30</v>
      </c>
      <c r="D56" s="93">
        <v>10</v>
      </c>
      <c r="E56" s="93">
        <v>40</v>
      </c>
      <c r="F56" s="93">
        <v>20</v>
      </c>
      <c r="G56" s="93">
        <v>100</v>
      </c>
      <c r="H56" s="93">
        <v>100</v>
      </c>
      <c r="I56" s="97">
        <f t="shared" si="1"/>
        <v>1</v>
      </c>
      <c r="J56" s="126" t="s">
        <v>290</v>
      </c>
      <c r="K56" s="100"/>
      <c r="L56" s="100"/>
    </row>
    <row r="57" spans="1:12">
      <c r="A57" s="178" t="s">
        <v>77</v>
      </c>
      <c r="B57" s="178"/>
      <c r="C57" s="88">
        <f>+C58+C59</f>
        <v>60</v>
      </c>
      <c r="D57" s="88">
        <f t="shared" ref="D57:F57" si="16">+D58+D59</f>
        <v>20</v>
      </c>
      <c r="E57" s="88">
        <f t="shared" si="16"/>
        <v>80</v>
      </c>
      <c r="F57" s="88">
        <f t="shared" si="16"/>
        <v>40</v>
      </c>
      <c r="G57" s="88">
        <f t="shared" si="12"/>
        <v>200</v>
      </c>
      <c r="H57" s="88">
        <v>200</v>
      </c>
      <c r="I57" s="97">
        <f t="shared" si="1"/>
        <v>1</v>
      </c>
      <c r="J57" s="100"/>
      <c r="K57" s="100"/>
      <c r="L57" s="100"/>
    </row>
    <row r="58" spans="1:12" ht="60">
      <c r="A58" s="129">
        <v>29</v>
      </c>
      <c r="B58" s="103" t="s">
        <v>78</v>
      </c>
      <c r="C58" s="93">
        <v>30</v>
      </c>
      <c r="D58" s="93">
        <v>10</v>
      </c>
      <c r="E58" s="93">
        <v>40</v>
      </c>
      <c r="F58" s="93">
        <v>20</v>
      </c>
      <c r="G58" s="93">
        <f t="shared" si="12"/>
        <v>100</v>
      </c>
      <c r="H58" s="93">
        <v>100</v>
      </c>
      <c r="I58" s="97">
        <f t="shared" si="1"/>
        <v>1</v>
      </c>
      <c r="J58" s="126" t="s">
        <v>291</v>
      </c>
      <c r="K58" s="100"/>
      <c r="L58" s="100"/>
    </row>
    <row r="59" spans="1:12" ht="60">
      <c r="A59" s="129">
        <v>30</v>
      </c>
      <c r="B59" s="103" t="s">
        <v>79</v>
      </c>
      <c r="C59" s="93">
        <v>30</v>
      </c>
      <c r="D59" s="93">
        <v>10</v>
      </c>
      <c r="E59" s="93">
        <v>40</v>
      </c>
      <c r="F59" s="93">
        <v>20</v>
      </c>
      <c r="G59" s="93">
        <f t="shared" si="12"/>
        <v>100</v>
      </c>
      <c r="H59" s="93">
        <v>100</v>
      </c>
      <c r="I59" s="97">
        <f t="shared" si="1"/>
        <v>1</v>
      </c>
      <c r="J59" s="126" t="s">
        <v>292</v>
      </c>
      <c r="K59" s="100"/>
      <c r="L59" s="100"/>
    </row>
    <row r="60" spans="1:12" ht="27" customHeight="1">
      <c r="A60" s="166" t="s">
        <v>80</v>
      </c>
      <c r="B60" s="166"/>
      <c r="C60" s="88">
        <f>+C61+C62</f>
        <v>60</v>
      </c>
      <c r="D60" s="88">
        <f t="shared" ref="D60:F60" si="17">+D61+D62</f>
        <v>20</v>
      </c>
      <c r="E60" s="88">
        <f t="shared" si="17"/>
        <v>80</v>
      </c>
      <c r="F60" s="88">
        <f t="shared" si="17"/>
        <v>40</v>
      </c>
      <c r="G60" s="88">
        <f t="shared" si="12"/>
        <v>200</v>
      </c>
      <c r="H60" s="88">
        <v>200</v>
      </c>
      <c r="I60" s="97">
        <f t="shared" si="1"/>
        <v>1</v>
      </c>
      <c r="J60" s="100"/>
      <c r="K60" s="100"/>
      <c r="L60" s="100"/>
    </row>
    <row r="61" spans="1:12" ht="64.5" customHeight="1">
      <c r="A61" s="129">
        <v>31</v>
      </c>
      <c r="B61" s="103" t="s">
        <v>81</v>
      </c>
      <c r="C61" s="93">
        <v>30</v>
      </c>
      <c r="D61" s="93">
        <v>10</v>
      </c>
      <c r="E61" s="93">
        <v>40</v>
      </c>
      <c r="F61" s="93">
        <v>20</v>
      </c>
      <c r="G61" s="93">
        <v>100</v>
      </c>
      <c r="H61" s="93">
        <v>100</v>
      </c>
      <c r="I61" s="97">
        <f t="shared" si="1"/>
        <v>1</v>
      </c>
      <c r="J61" s="123" t="s">
        <v>293</v>
      </c>
      <c r="K61" s="100"/>
      <c r="L61" s="100"/>
    </row>
    <row r="62" spans="1:12" ht="60">
      <c r="A62" s="129">
        <v>32</v>
      </c>
      <c r="B62" s="92" t="s">
        <v>82</v>
      </c>
      <c r="C62" s="93">
        <v>30</v>
      </c>
      <c r="D62" s="93">
        <v>10</v>
      </c>
      <c r="E62" s="93">
        <v>40</v>
      </c>
      <c r="F62" s="93">
        <v>20</v>
      </c>
      <c r="G62" s="93">
        <f t="shared" si="12"/>
        <v>100</v>
      </c>
      <c r="H62" s="93">
        <v>100</v>
      </c>
      <c r="I62" s="97">
        <f t="shared" si="1"/>
        <v>1</v>
      </c>
      <c r="J62" s="123" t="s">
        <v>294</v>
      </c>
      <c r="K62" s="100"/>
      <c r="L62" s="100"/>
    </row>
    <row r="63" spans="1:12">
      <c r="A63" s="178" t="s">
        <v>83</v>
      </c>
      <c r="B63" s="178"/>
      <c r="C63" s="88">
        <f>+C64</f>
        <v>30</v>
      </c>
      <c r="D63" s="88">
        <f t="shared" ref="D63:F63" si="18">+D64</f>
        <v>10</v>
      </c>
      <c r="E63" s="88">
        <f t="shared" si="18"/>
        <v>40</v>
      </c>
      <c r="F63" s="88">
        <f t="shared" si="18"/>
        <v>20</v>
      </c>
      <c r="G63" s="88">
        <f t="shared" si="12"/>
        <v>100</v>
      </c>
      <c r="H63" s="88">
        <v>100</v>
      </c>
      <c r="I63" s="97">
        <f t="shared" si="1"/>
        <v>1</v>
      </c>
      <c r="J63" s="100"/>
      <c r="K63" s="100"/>
      <c r="L63" s="100"/>
    </row>
    <row r="64" spans="1:12" ht="60">
      <c r="A64" s="129">
        <v>33</v>
      </c>
      <c r="B64" s="92" t="s">
        <v>84</v>
      </c>
      <c r="C64" s="93">
        <v>30</v>
      </c>
      <c r="D64" s="93">
        <v>10</v>
      </c>
      <c r="E64" s="93">
        <v>40</v>
      </c>
      <c r="F64" s="93">
        <v>20</v>
      </c>
      <c r="G64" s="93">
        <f t="shared" si="12"/>
        <v>100</v>
      </c>
      <c r="H64" s="93">
        <v>100</v>
      </c>
      <c r="I64" s="97">
        <f t="shared" si="1"/>
        <v>1</v>
      </c>
      <c r="J64" s="126" t="s">
        <v>295</v>
      </c>
      <c r="K64" s="100"/>
      <c r="L64" s="100"/>
    </row>
    <row r="65" spans="1:12">
      <c r="A65" s="178" t="s">
        <v>85</v>
      </c>
      <c r="B65" s="178"/>
      <c r="C65" s="88">
        <f>+C66</f>
        <v>30</v>
      </c>
      <c r="D65" s="88">
        <f t="shared" ref="D65:F65" si="19">+D66</f>
        <v>10</v>
      </c>
      <c r="E65" s="88">
        <f t="shared" si="19"/>
        <v>40</v>
      </c>
      <c r="F65" s="88">
        <f t="shared" si="19"/>
        <v>20</v>
      </c>
      <c r="G65" s="88">
        <f t="shared" si="12"/>
        <v>100</v>
      </c>
      <c r="H65" s="88">
        <v>100</v>
      </c>
      <c r="I65" s="97">
        <f t="shared" si="1"/>
        <v>1</v>
      </c>
      <c r="J65" s="100"/>
      <c r="K65" s="100"/>
      <c r="L65" s="100"/>
    </row>
    <row r="66" spans="1:12" ht="90">
      <c r="A66" s="129">
        <v>34</v>
      </c>
      <c r="B66" s="92" t="s">
        <v>86</v>
      </c>
      <c r="C66" s="117">
        <v>30</v>
      </c>
      <c r="D66" s="93">
        <v>10</v>
      </c>
      <c r="E66" s="93">
        <v>40</v>
      </c>
      <c r="F66" s="93">
        <v>20</v>
      </c>
      <c r="G66" s="93">
        <f t="shared" si="12"/>
        <v>100</v>
      </c>
      <c r="H66" s="93">
        <v>100</v>
      </c>
      <c r="I66" s="97">
        <f t="shared" si="1"/>
        <v>1</v>
      </c>
      <c r="J66" s="126" t="s">
        <v>296</v>
      </c>
      <c r="K66" s="100"/>
      <c r="L66" s="100"/>
    </row>
    <row r="67" spans="1:12">
      <c r="A67" s="178" t="s">
        <v>87</v>
      </c>
      <c r="B67" s="178"/>
      <c r="C67" s="88">
        <f>+C68</f>
        <v>30</v>
      </c>
      <c r="D67" s="88">
        <f t="shared" ref="D67:F67" si="20">+D68</f>
        <v>10</v>
      </c>
      <c r="E67" s="88">
        <f t="shared" si="20"/>
        <v>40</v>
      </c>
      <c r="F67" s="88">
        <f t="shared" si="20"/>
        <v>20</v>
      </c>
      <c r="G67" s="88">
        <f t="shared" si="12"/>
        <v>100</v>
      </c>
      <c r="H67" s="88">
        <v>100</v>
      </c>
      <c r="I67" s="97">
        <f t="shared" si="1"/>
        <v>1</v>
      </c>
      <c r="J67" s="100"/>
      <c r="K67" s="100"/>
      <c r="L67" s="100"/>
    </row>
    <row r="68" spans="1:12" ht="60">
      <c r="A68" s="129">
        <v>35</v>
      </c>
      <c r="B68" s="92" t="s">
        <v>88</v>
      </c>
      <c r="C68" s="117">
        <v>30</v>
      </c>
      <c r="D68" s="93">
        <v>10</v>
      </c>
      <c r="E68" s="93">
        <v>40</v>
      </c>
      <c r="F68" s="93">
        <v>20</v>
      </c>
      <c r="G68" s="93">
        <f t="shared" si="12"/>
        <v>100</v>
      </c>
      <c r="H68" s="93">
        <v>100</v>
      </c>
      <c r="I68" s="97">
        <f t="shared" si="1"/>
        <v>1</v>
      </c>
      <c r="J68" s="123" t="s">
        <v>297</v>
      </c>
      <c r="K68" s="100"/>
      <c r="L68" s="100"/>
    </row>
    <row r="69" spans="1:12" ht="34.5" customHeight="1">
      <c r="A69" s="175" t="s">
        <v>89</v>
      </c>
      <c r="B69" s="175"/>
      <c r="C69" s="89">
        <f>+C70</f>
        <v>30</v>
      </c>
      <c r="D69" s="89">
        <f t="shared" ref="D69:F70" si="21">+D70</f>
        <v>10</v>
      </c>
      <c r="E69" s="89">
        <f t="shared" si="21"/>
        <v>40</v>
      </c>
      <c r="F69" s="89">
        <f t="shared" si="21"/>
        <v>20</v>
      </c>
      <c r="G69" s="89">
        <f t="shared" si="12"/>
        <v>100</v>
      </c>
      <c r="H69" s="89">
        <v>100</v>
      </c>
      <c r="I69" s="97">
        <f t="shared" si="1"/>
        <v>1</v>
      </c>
      <c r="J69" s="100"/>
      <c r="K69" s="100"/>
      <c r="L69" s="100"/>
    </row>
    <row r="70" spans="1:12" ht="31.5" customHeight="1">
      <c r="A70" s="178" t="s">
        <v>90</v>
      </c>
      <c r="B70" s="178"/>
      <c r="C70" s="88">
        <f>+C71</f>
        <v>30</v>
      </c>
      <c r="D70" s="88">
        <f t="shared" si="21"/>
        <v>10</v>
      </c>
      <c r="E70" s="88">
        <f t="shared" si="21"/>
        <v>40</v>
      </c>
      <c r="F70" s="88">
        <f t="shared" si="21"/>
        <v>20</v>
      </c>
      <c r="G70" s="88">
        <f t="shared" si="12"/>
        <v>100</v>
      </c>
      <c r="H70" s="88">
        <v>100</v>
      </c>
      <c r="I70" s="97">
        <f t="shared" si="1"/>
        <v>1</v>
      </c>
      <c r="J70" s="100"/>
      <c r="K70" s="100"/>
      <c r="L70" s="100"/>
    </row>
    <row r="71" spans="1:12" ht="180">
      <c r="A71" s="129">
        <v>36</v>
      </c>
      <c r="B71" s="92" t="s">
        <v>91</v>
      </c>
      <c r="C71" s="93">
        <v>30</v>
      </c>
      <c r="D71" s="93">
        <v>10</v>
      </c>
      <c r="E71" s="93">
        <v>40</v>
      </c>
      <c r="F71" s="93">
        <v>20</v>
      </c>
      <c r="G71" s="93">
        <f t="shared" si="12"/>
        <v>100</v>
      </c>
      <c r="H71" s="93">
        <v>100</v>
      </c>
      <c r="I71" s="97">
        <f t="shared" si="1"/>
        <v>1</v>
      </c>
      <c r="J71" s="124" t="s">
        <v>344</v>
      </c>
      <c r="K71" s="100"/>
      <c r="L71" s="100" t="s">
        <v>253</v>
      </c>
    </row>
    <row r="72" spans="1:12" ht="33" customHeight="1">
      <c r="A72" s="179" t="s">
        <v>92</v>
      </c>
      <c r="B72" s="179"/>
      <c r="C72" s="101">
        <f>+C73+C76+C84+C87</f>
        <v>240</v>
      </c>
      <c r="D72" s="101">
        <f t="shared" ref="D72:F72" si="22">+D73+D76+D84+D87</f>
        <v>80</v>
      </c>
      <c r="E72" s="101">
        <f t="shared" si="22"/>
        <v>320</v>
      </c>
      <c r="F72" s="101">
        <f t="shared" si="22"/>
        <v>160</v>
      </c>
      <c r="G72" s="101">
        <f t="shared" si="12"/>
        <v>800</v>
      </c>
      <c r="H72" s="101">
        <v>800</v>
      </c>
      <c r="I72" s="97">
        <f t="shared" ref="I72:I135" si="23">G72/H72*100%</f>
        <v>1</v>
      </c>
      <c r="J72" s="100"/>
      <c r="K72" s="100"/>
      <c r="L72" s="100"/>
    </row>
    <row r="73" spans="1:12">
      <c r="A73" s="180" t="s">
        <v>93</v>
      </c>
      <c r="B73" s="180"/>
      <c r="C73" s="101">
        <f>+C74</f>
        <v>30</v>
      </c>
      <c r="D73" s="101">
        <f t="shared" ref="D73:F74" si="24">+D74</f>
        <v>10</v>
      </c>
      <c r="E73" s="101">
        <f t="shared" si="24"/>
        <v>40</v>
      </c>
      <c r="F73" s="101">
        <f t="shared" si="24"/>
        <v>20</v>
      </c>
      <c r="G73" s="101">
        <f t="shared" si="12"/>
        <v>100</v>
      </c>
      <c r="H73" s="101">
        <v>100</v>
      </c>
      <c r="I73" s="97">
        <f t="shared" si="23"/>
        <v>1</v>
      </c>
      <c r="J73" s="100"/>
      <c r="K73" s="100"/>
      <c r="L73" s="100"/>
    </row>
    <row r="74" spans="1:12" ht="45.75" customHeight="1">
      <c r="A74" s="178" t="s">
        <v>94</v>
      </c>
      <c r="B74" s="178"/>
      <c r="C74" s="102">
        <f>+C75</f>
        <v>30</v>
      </c>
      <c r="D74" s="102">
        <f t="shared" si="24"/>
        <v>10</v>
      </c>
      <c r="E74" s="102">
        <f t="shared" si="24"/>
        <v>40</v>
      </c>
      <c r="F74" s="102">
        <f t="shared" si="24"/>
        <v>20</v>
      </c>
      <c r="G74" s="102">
        <f t="shared" ref="G74:G104" si="25">SUM(C74:F74)</f>
        <v>100</v>
      </c>
      <c r="H74" s="102">
        <v>100</v>
      </c>
      <c r="I74" s="97">
        <f t="shared" si="23"/>
        <v>1</v>
      </c>
      <c r="J74" s="100"/>
      <c r="K74" s="100"/>
      <c r="L74" s="100"/>
    </row>
    <row r="75" spans="1:12" ht="90">
      <c r="A75" s="129">
        <v>37</v>
      </c>
      <c r="B75" s="92" t="s">
        <v>95</v>
      </c>
      <c r="C75" s="117">
        <v>30</v>
      </c>
      <c r="D75" s="93">
        <v>10</v>
      </c>
      <c r="E75" s="93">
        <v>40</v>
      </c>
      <c r="F75" s="93">
        <v>20</v>
      </c>
      <c r="G75" s="93">
        <f t="shared" si="25"/>
        <v>100</v>
      </c>
      <c r="H75" s="93">
        <v>100</v>
      </c>
      <c r="I75" s="97">
        <f t="shared" si="23"/>
        <v>1</v>
      </c>
      <c r="J75" s="123" t="s">
        <v>330</v>
      </c>
      <c r="K75" s="100"/>
      <c r="L75" s="118" t="s">
        <v>262</v>
      </c>
    </row>
    <row r="76" spans="1:12" ht="60">
      <c r="A76" s="180" t="s">
        <v>96</v>
      </c>
      <c r="B76" s="180"/>
      <c r="C76" s="101">
        <f>+C77+C79</f>
        <v>150</v>
      </c>
      <c r="D76" s="101">
        <f t="shared" ref="D76:F76" si="26">+D77+D79</f>
        <v>50</v>
      </c>
      <c r="E76" s="101">
        <f t="shared" si="26"/>
        <v>200</v>
      </c>
      <c r="F76" s="101">
        <f t="shared" si="26"/>
        <v>100</v>
      </c>
      <c r="G76" s="101">
        <f t="shared" si="25"/>
        <v>500</v>
      </c>
      <c r="H76" s="101">
        <v>500</v>
      </c>
      <c r="I76" s="97">
        <f t="shared" si="23"/>
        <v>1</v>
      </c>
      <c r="J76" s="123" t="s">
        <v>330</v>
      </c>
      <c r="K76" s="100"/>
      <c r="L76" s="100"/>
    </row>
    <row r="77" spans="1:12" ht="24.75" customHeight="1">
      <c r="A77" s="181" t="s">
        <v>97</v>
      </c>
      <c r="B77" s="181"/>
      <c r="C77" s="88">
        <f>+C78</f>
        <v>30</v>
      </c>
      <c r="D77" s="88">
        <f t="shared" ref="D77:F77" si="27">+D78</f>
        <v>10</v>
      </c>
      <c r="E77" s="88">
        <f t="shared" si="27"/>
        <v>40</v>
      </c>
      <c r="F77" s="88">
        <f t="shared" si="27"/>
        <v>20</v>
      </c>
      <c r="G77" s="88">
        <f t="shared" si="25"/>
        <v>100</v>
      </c>
      <c r="H77" s="88">
        <v>100</v>
      </c>
      <c r="I77" s="97">
        <f t="shared" si="23"/>
        <v>1</v>
      </c>
      <c r="J77" s="100"/>
      <c r="K77" s="100"/>
      <c r="L77" s="100"/>
    </row>
    <row r="78" spans="1:12" ht="30">
      <c r="A78" s="129">
        <v>38</v>
      </c>
      <c r="B78" s="92" t="s">
        <v>98</v>
      </c>
      <c r="C78" s="117">
        <v>30</v>
      </c>
      <c r="D78" s="93">
        <v>10</v>
      </c>
      <c r="E78" s="93">
        <v>40</v>
      </c>
      <c r="F78" s="93">
        <v>20</v>
      </c>
      <c r="G78" s="93">
        <f t="shared" si="25"/>
        <v>100</v>
      </c>
      <c r="H78" s="93">
        <v>100</v>
      </c>
      <c r="I78" s="97">
        <f t="shared" si="23"/>
        <v>1</v>
      </c>
      <c r="J78" s="100" t="s">
        <v>267</v>
      </c>
      <c r="K78" s="100"/>
      <c r="L78" s="118" t="s">
        <v>265</v>
      </c>
    </row>
    <row r="79" spans="1:12" ht="43.5" customHeight="1">
      <c r="A79" s="181" t="s">
        <v>99</v>
      </c>
      <c r="B79" s="181"/>
      <c r="C79" s="88">
        <f>+C80+C81+C82+C83</f>
        <v>120</v>
      </c>
      <c r="D79" s="88">
        <f t="shared" ref="D79:F79" si="28">+D80+D81+D82+D83</f>
        <v>40</v>
      </c>
      <c r="E79" s="88">
        <f t="shared" si="28"/>
        <v>160</v>
      </c>
      <c r="F79" s="88">
        <f t="shared" si="28"/>
        <v>80</v>
      </c>
      <c r="G79" s="88">
        <f t="shared" si="25"/>
        <v>400</v>
      </c>
      <c r="H79" s="88">
        <v>400</v>
      </c>
      <c r="I79" s="97">
        <f t="shared" si="23"/>
        <v>1</v>
      </c>
      <c r="J79" s="100"/>
      <c r="K79" s="100"/>
      <c r="L79" s="100"/>
    </row>
    <row r="80" spans="1:12" ht="81" customHeight="1">
      <c r="A80" s="129">
        <v>39</v>
      </c>
      <c r="B80" s="92" t="s">
        <v>100</v>
      </c>
      <c r="C80" s="117">
        <v>30</v>
      </c>
      <c r="D80" s="93">
        <v>10</v>
      </c>
      <c r="E80" s="93">
        <v>40</v>
      </c>
      <c r="F80" s="93">
        <v>20</v>
      </c>
      <c r="G80" s="93">
        <f t="shared" si="25"/>
        <v>100</v>
      </c>
      <c r="H80" s="93">
        <v>100</v>
      </c>
      <c r="I80" s="97">
        <f t="shared" si="23"/>
        <v>1</v>
      </c>
      <c r="J80" s="123" t="s">
        <v>330</v>
      </c>
      <c r="K80" s="100"/>
      <c r="L80" s="118" t="s">
        <v>263</v>
      </c>
    </row>
    <row r="81" spans="1:12" ht="90">
      <c r="A81" s="129">
        <v>40</v>
      </c>
      <c r="B81" s="92" t="s">
        <v>101</v>
      </c>
      <c r="C81" s="93">
        <v>30</v>
      </c>
      <c r="D81" s="93">
        <v>10</v>
      </c>
      <c r="E81" s="93">
        <v>40</v>
      </c>
      <c r="F81" s="93">
        <v>20</v>
      </c>
      <c r="G81" s="93">
        <f t="shared" si="25"/>
        <v>100</v>
      </c>
      <c r="H81" s="93">
        <v>100</v>
      </c>
      <c r="I81" s="97">
        <f t="shared" si="23"/>
        <v>1</v>
      </c>
      <c r="J81" s="123" t="s">
        <v>330</v>
      </c>
      <c r="K81" s="100"/>
      <c r="L81" s="118" t="s">
        <v>244</v>
      </c>
    </row>
    <row r="82" spans="1:12" ht="81" customHeight="1">
      <c r="A82" s="129">
        <v>41</v>
      </c>
      <c r="B82" s="92" t="s">
        <v>102</v>
      </c>
      <c r="C82" s="93">
        <v>30</v>
      </c>
      <c r="D82" s="93">
        <v>10</v>
      </c>
      <c r="E82" s="93">
        <v>40</v>
      </c>
      <c r="F82" s="93">
        <v>20</v>
      </c>
      <c r="G82" s="93">
        <f t="shared" si="25"/>
        <v>100</v>
      </c>
      <c r="H82" s="93">
        <v>100</v>
      </c>
      <c r="I82" s="97">
        <f t="shared" si="23"/>
        <v>1</v>
      </c>
      <c r="J82" s="123" t="s">
        <v>330</v>
      </c>
      <c r="K82" s="100"/>
      <c r="L82" s="118" t="s">
        <v>243</v>
      </c>
    </row>
    <row r="83" spans="1:12" ht="105">
      <c r="A83" s="129">
        <v>42</v>
      </c>
      <c r="B83" s="92" t="s">
        <v>103</v>
      </c>
      <c r="C83" s="93">
        <v>30</v>
      </c>
      <c r="D83" s="93">
        <v>10</v>
      </c>
      <c r="E83" s="93">
        <v>40</v>
      </c>
      <c r="F83" s="93">
        <v>20</v>
      </c>
      <c r="G83" s="93">
        <f t="shared" si="25"/>
        <v>100</v>
      </c>
      <c r="H83" s="93">
        <v>100</v>
      </c>
      <c r="I83" s="97">
        <f t="shared" si="23"/>
        <v>1</v>
      </c>
      <c r="J83" s="123" t="s">
        <v>330</v>
      </c>
      <c r="K83" s="100"/>
      <c r="L83" s="118" t="s">
        <v>242</v>
      </c>
    </row>
    <row r="84" spans="1:12" ht="34.5" customHeight="1">
      <c r="A84" s="180" t="s">
        <v>104</v>
      </c>
      <c r="B84" s="180"/>
      <c r="C84" s="101">
        <f>+C85</f>
        <v>30</v>
      </c>
      <c r="D84" s="101">
        <f>+D85</f>
        <v>10</v>
      </c>
      <c r="E84" s="101">
        <f t="shared" ref="E84:F84" si="29">+E85</f>
        <v>40</v>
      </c>
      <c r="F84" s="101">
        <f t="shared" si="29"/>
        <v>20</v>
      </c>
      <c r="G84" s="101">
        <f t="shared" si="25"/>
        <v>100</v>
      </c>
      <c r="H84" s="101">
        <v>100</v>
      </c>
      <c r="I84" s="97">
        <f t="shared" si="23"/>
        <v>1</v>
      </c>
      <c r="J84" s="100"/>
      <c r="K84" s="100"/>
      <c r="L84" s="100"/>
    </row>
    <row r="85" spans="1:12" ht="47.25" customHeight="1">
      <c r="A85" s="181" t="s">
        <v>105</v>
      </c>
      <c r="B85" s="181"/>
      <c r="C85" s="88">
        <f>+C86</f>
        <v>30</v>
      </c>
      <c r="D85" s="88">
        <f t="shared" ref="D85:F85" si="30">+D86</f>
        <v>10</v>
      </c>
      <c r="E85" s="88">
        <f t="shared" si="30"/>
        <v>40</v>
      </c>
      <c r="F85" s="88">
        <f t="shared" si="30"/>
        <v>20</v>
      </c>
      <c r="G85" s="88">
        <f t="shared" si="25"/>
        <v>100</v>
      </c>
      <c r="H85" s="88">
        <v>100</v>
      </c>
      <c r="I85" s="97">
        <f t="shared" si="23"/>
        <v>1</v>
      </c>
      <c r="J85" s="100"/>
      <c r="K85" s="100"/>
      <c r="L85" s="100"/>
    </row>
    <row r="86" spans="1:12" ht="177" customHeight="1">
      <c r="A86" s="120">
        <v>43</v>
      </c>
      <c r="B86" s="115" t="s">
        <v>106</v>
      </c>
      <c r="C86" s="117">
        <v>30</v>
      </c>
      <c r="D86" s="93">
        <v>10</v>
      </c>
      <c r="E86" s="93">
        <v>40</v>
      </c>
      <c r="F86" s="93">
        <v>20</v>
      </c>
      <c r="G86" s="93">
        <f>SUM(C86:F86)</f>
        <v>100</v>
      </c>
      <c r="H86" s="93">
        <v>100</v>
      </c>
      <c r="I86" s="97">
        <f>G86/H86*100%</f>
        <v>1</v>
      </c>
      <c r="J86" s="100" t="s">
        <v>267</v>
      </c>
      <c r="K86" s="100"/>
      <c r="L86" s="118" t="s">
        <v>241</v>
      </c>
    </row>
    <row r="87" spans="1:12">
      <c r="A87" s="180" t="s">
        <v>107</v>
      </c>
      <c r="B87" s="180"/>
      <c r="C87" s="101">
        <f>+C88</f>
        <v>30</v>
      </c>
      <c r="D87" s="101">
        <f t="shared" ref="D87:F88" si="31">+D88</f>
        <v>10</v>
      </c>
      <c r="E87" s="101">
        <f t="shared" si="31"/>
        <v>40</v>
      </c>
      <c r="F87" s="101">
        <f t="shared" si="31"/>
        <v>20</v>
      </c>
      <c r="G87" s="101">
        <f t="shared" si="25"/>
        <v>100</v>
      </c>
      <c r="H87" s="101">
        <v>100</v>
      </c>
      <c r="I87" s="97">
        <f t="shared" si="23"/>
        <v>1</v>
      </c>
      <c r="J87" s="100"/>
      <c r="K87" s="100"/>
      <c r="L87" s="100"/>
    </row>
    <row r="88" spans="1:12" ht="35.25" customHeight="1">
      <c r="A88" s="178" t="s">
        <v>108</v>
      </c>
      <c r="B88" s="178"/>
      <c r="C88" s="88">
        <f>+C89</f>
        <v>30</v>
      </c>
      <c r="D88" s="88">
        <f t="shared" si="31"/>
        <v>10</v>
      </c>
      <c r="E88" s="88">
        <f t="shared" si="31"/>
        <v>40</v>
      </c>
      <c r="F88" s="88">
        <f t="shared" si="31"/>
        <v>20</v>
      </c>
      <c r="G88" s="88">
        <f t="shared" si="25"/>
        <v>100</v>
      </c>
      <c r="H88" s="88">
        <v>100</v>
      </c>
      <c r="I88" s="97">
        <f t="shared" si="23"/>
        <v>1</v>
      </c>
      <c r="J88" s="100"/>
      <c r="K88" s="100"/>
      <c r="L88" s="100"/>
    </row>
    <row r="89" spans="1:12" ht="190.5" customHeight="1">
      <c r="A89" s="120">
        <v>44</v>
      </c>
      <c r="B89" s="92" t="s">
        <v>109</v>
      </c>
      <c r="C89" s="117">
        <v>30</v>
      </c>
      <c r="D89" s="93">
        <v>10</v>
      </c>
      <c r="E89" s="93">
        <v>40</v>
      </c>
      <c r="F89" s="93">
        <v>20</v>
      </c>
      <c r="G89" s="93">
        <f>SUM(C89:F89)</f>
        <v>100</v>
      </c>
      <c r="H89" s="93">
        <v>100</v>
      </c>
      <c r="I89" s="97">
        <f>G89/H89*100%</f>
        <v>1</v>
      </c>
      <c r="J89" s="100" t="s">
        <v>267</v>
      </c>
      <c r="K89" s="100"/>
      <c r="L89" s="118" t="s">
        <v>240</v>
      </c>
    </row>
    <row r="90" spans="1:12" ht="27" customHeight="1">
      <c r="A90" s="179" t="s">
        <v>110</v>
      </c>
      <c r="B90" s="179"/>
      <c r="C90" s="101">
        <f>+C91+C94+C102</f>
        <v>1200</v>
      </c>
      <c r="D90" s="101">
        <f>+D91+D94+D102</f>
        <v>400</v>
      </c>
      <c r="E90" s="101">
        <f>+E91+E94+E102</f>
        <v>1600</v>
      </c>
      <c r="F90" s="101">
        <f>+F91+F94+F102</f>
        <v>800</v>
      </c>
      <c r="G90" s="101">
        <f t="shared" si="25"/>
        <v>4000</v>
      </c>
      <c r="H90" s="101">
        <v>4000</v>
      </c>
      <c r="I90" s="97">
        <f t="shared" si="23"/>
        <v>1</v>
      </c>
      <c r="J90" s="100"/>
      <c r="K90" s="100"/>
      <c r="L90" s="100"/>
    </row>
    <row r="91" spans="1:12" ht="30.75" customHeight="1">
      <c r="A91" s="180" t="s">
        <v>111</v>
      </c>
      <c r="B91" s="180"/>
      <c r="C91" s="101">
        <f>+C92</f>
        <v>30</v>
      </c>
      <c r="D91" s="101">
        <f t="shared" ref="D91:F92" si="32">+D92</f>
        <v>10</v>
      </c>
      <c r="E91" s="101">
        <f t="shared" si="32"/>
        <v>40</v>
      </c>
      <c r="F91" s="101">
        <f t="shared" si="32"/>
        <v>20</v>
      </c>
      <c r="G91" s="101">
        <f t="shared" si="25"/>
        <v>100</v>
      </c>
      <c r="H91" s="101">
        <v>100</v>
      </c>
      <c r="I91" s="97">
        <f t="shared" si="23"/>
        <v>1</v>
      </c>
      <c r="J91" s="100"/>
      <c r="K91" s="100"/>
      <c r="L91" s="100"/>
    </row>
    <row r="92" spans="1:12" ht="62.25" customHeight="1">
      <c r="A92" s="178" t="s">
        <v>112</v>
      </c>
      <c r="B92" s="178"/>
      <c r="C92" s="88">
        <f>+C93</f>
        <v>30</v>
      </c>
      <c r="D92" s="88">
        <f t="shared" si="32"/>
        <v>10</v>
      </c>
      <c r="E92" s="88">
        <f t="shared" si="32"/>
        <v>40</v>
      </c>
      <c r="F92" s="88">
        <f t="shared" si="32"/>
        <v>20</v>
      </c>
      <c r="G92" s="88">
        <f t="shared" si="25"/>
        <v>100</v>
      </c>
      <c r="H92" s="88">
        <v>100</v>
      </c>
      <c r="I92" s="97">
        <f t="shared" si="23"/>
        <v>1</v>
      </c>
      <c r="J92" s="100"/>
      <c r="K92" s="100"/>
      <c r="L92" s="100"/>
    </row>
    <row r="93" spans="1:12" ht="102" customHeight="1">
      <c r="A93" s="120">
        <v>45</v>
      </c>
      <c r="B93" s="92" t="s">
        <v>113</v>
      </c>
      <c r="C93" s="117">
        <v>30</v>
      </c>
      <c r="D93" s="93">
        <v>10</v>
      </c>
      <c r="E93" s="93">
        <v>40</v>
      </c>
      <c r="F93" s="93">
        <v>20</v>
      </c>
      <c r="G93" s="93">
        <f t="shared" si="25"/>
        <v>100</v>
      </c>
      <c r="H93" s="93">
        <v>100</v>
      </c>
      <c r="I93" s="97">
        <f t="shared" si="23"/>
        <v>1</v>
      </c>
      <c r="J93" s="123" t="s">
        <v>330</v>
      </c>
      <c r="K93" s="100"/>
      <c r="L93" s="118" t="s">
        <v>264</v>
      </c>
    </row>
    <row r="94" spans="1:12" ht="33" customHeight="1">
      <c r="A94" s="180" t="s">
        <v>114</v>
      </c>
      <c r="B94" s="180"/>
      <c r="C94" s="101">
        <f>+C95+C98+C100</f>
        <v>120</v>
      </c>
      <c r="D94" s="101">
        <f t="shared" ref="D94:F94" si="33">+D95+D98+D100</f>
        <v>40</v>
      </c>
      <c r="E94" s="101">
        <f t="shared" si="33"/>
        <v>160</v>
      </c>
      <c r="F94" s="101">
        <f t="shared" si="33"/>
        <v>80</v>
      </c>
      <c r="G94" s="101">
        <f t="shared" si="25"/>
        <v>400</v>
      </c>
      <c r="H94" s="101">
        <v>400</v>
      </c>
      <c r="I94" s="97">
        <f t="shared" si="23"/>
        <v>1</v>
      </c>
      <c r="J94" s="100"/>
      <c r="K94" s="100"/>
      <c r="L94" s="100"/>
    </row>
    <row r="95" spans="1:12">
      <c r="A95" s="178" t="s">
        <v>115</v>
      </c>
      <c r="B95" s="178"/>
      <c r="C95" s="88">
        <f>+C96+C97</f>
        <v>60</v>
      </c>
      <c r="D95" s="88">
        <f t="shared" ref="D95:F95" si="34">+D96+D97</f>
        <v>20</v>
      </c>
      <c r="E95" s="88">
        <f t="shared" si="34"/>
        <v>80</v>
      </c>
      <c r="F95" s="88">
        <f t="shared" si="34"/>
        <v>40</v>
      </c>
      <c r="G95" s="88">
        <f t="shared" si="25"/>
        <v>200</v>
      </c>
      <c r="H95" s="88">
        <v>200</v>
      </c>
      <c r="I95" s="97">
        <f t="shared" si="23"/>
        <v>1</v>
      </c>
      <c r="J95" s="100"/>
      <c r="K95" s="100"/>
      <c r="L95" s="100"/>
    </row>
    <row r="96" spans="1:12" ht="60">
      <c r="A96" s="120">
        <v>46</v>
      </c>
      <c r="B96" s="92" t="s">
        <v>116</v>
      </c>
      <c r="C96" s="117">
        <v>30</v>
      </c>
      <c r="D96" s="93">
        <v>10</v>
      </c>
      <c r="E96" s="93">
        <v>40</v>
      </c>
      <c r="F96" s="93">
        <v>20</v>
      </c>
      <c r="G96" s="93">
        <f t="shared" si="25"/>
        <v>100</v>
      </c>
      <c r="H96" s="93">
        <v>100</v>
      </c>
      <c r="I96" s="97">
        <f t="shared" si="23"/>
        <v>1</v>
      </c>
      <c r="J96" s="123" t="s">
        <v>268</v>
      </c>
      <c r="K96" s="100"/>
      <c r="L96" s="100"/>
    </row>
    <row r="97" spans="1:12" ht="56.45" customHeight="1">
      <c r="A97" s="120">
        <v>47</v>
      </c>
      <c r="B97" s="92" t="s">
        <v>117</v>
      </c>
      <c r="C97" s="93">
        <v>30</v>
      </c>
      <c r="D97" s="93">
        <v>10</v>
      </c>
      <c r="E97" s="93">
        <v>40</v>
      </c>
      <c r="F97" s="93">
        <v>20</v>
      </c>
      <c r="G97" s="93">
        <f t="shared" si="25"/>
        <v>100</v>
      </c>
      <c r="H97" s="93">
        <v>100</v>
      </c>
      <c r="I97" s="97">
        <f t="shared" si="23"/>
        <v>1</v>
      </c>
      <c r="J97" s="123" t="s">
        <v>331</v>
      </c>
      <c r="K97" s="100"/>
      <c r="L97" s="100"/>
    </row>
    <row r="98" spans="1:12" ht="30" customHeight="1">
      <c r="A98" s="178" t="s">
        <v>118</v>
      </c>
      <c r="B98" s="178"/>
      <c r="C98" s="88">
        <f>+C99</f>
        <v>30</v>
      </c>
      <c r="D98" s="88">
        <f t="shared" ref="D98:F98" si="35">+D99</f>
        <v>10</v>
      </c>
      <c r="E98" s="88">
        <f t="shared" si="35"/>
        <v>40</v>
      </c>
      <c r="F98" s="88">
        <f t="shared" si="35"/>
        <v>20</v>
      </c>
      <c r="G98" s="88">
        <f t="shared" si="25"/>
        <v>100</v>
      </c>
      <c r="H98" s="88">
        <v>100</v>
      </c>
      <c r="I98" s="97">
        <f t="shared" si="23"/>
        <v>1</v>
      </c>
      <c r="J98" s="100"/>
      <c r="K98" s="100"/>
      <c r="L98" s="100"/>
    </row>
    <row r="99" spans="1:12" ht="60">
      <c r="A99" s="120">
        <v>48</v>
      </c>
      <c r="B99" s="92" t="s">
        <v>119</v>
      </c>
      <c r="C99" s="93">
        <v>30</v>
      </c>
      <c r="D99" s="93">
        <v>10</v>
      </c>
      <c r="E99" s="93">
        <v>40</v>
      </c>
      <c r="F99" s="93">
        <v>20</v>
      </c>
      <c r="G99" s="93">
        <f t="shared" si="25"/>
        <v>100</v>
      </c>
      <c r="H99" s="93">
        <v>100</v>
      </c>
      <c r="I99" s="97">
        <f t="shared" si="23"/>
        <v>1</v>
      </c>
      <c r="J99" s="124" t="s">
        <v>348</v>
      </c>
      <c r="K99" s="123" t="s">
        <v>355</v>
      </c>
      <c r="L99" s="100"/>
    </row>
    <row r="100" spans="1:12" ht="38.25" customHeight="1">
      <c r="A100" s="178" t="s">
        <v>120</v>
      </c>
      <c r="B100" s="178"/>
      <c r="C100" s="88">
        <f>+C101</f>
        <v>30</v>
      </c>
      <c r="D100" s="88">
        <f t="shared" ref="D100:F100" si="36">+D101</f>
        <v>10</v>
      </c>
      <c r="E100" s="88">
        <f t="shared" si="36"/>
        <v>40</v>
      </c>
      <c r="F100" s="88">
        <f t="shared" si="36"/>
        <v>20</v>
      </c>
      <c r="G100" s="88">
        <f t="shared" si="25"/>
        <v>100</v>
      </c>
      <c r="H100" s="88">
        <v>100</v>
      </c>
      <c r="I100" s="97">
        <f t="shared" si="23"/>
        <v>1</v>
      </c>
      <c r="J100" s="100"/>
      <c r="K100" s="100"/>
      <c r="L100" s="100"/>
    </row>
    <row r="101" spans="1:12" ht="60">
      <c r="A101" s="120">
        <v>49</v>
      </c>
      <c r="B101" s="92" t="s">
        <v>121</v>
      </c>
      <c r="C101" s="93">
        <v>30</v>
      </c>
      <c r="D101" s="93">
        <v>10</v>
      </c>
      <c r="E101" s="93">
        <v>40</v>
      </c>
      <c r="F101" s="93">
        <v>20</v>
      </c>
      <c r="G101" s="93">
        <v>100</v>
      </c>
      <c r="H101" s="93">
        <v>100</v>
      </c>
      <c r="I101" s="97">
        <f t="shared" si="23"/>
        <v>1</v>
      </c>
      <c r="J101" s="124" t="s">
        <v>348</v>
      </c>
      <c r="K101" s="123" t="s">
        <v>355</v>
      </c>
      <c r="L101" s="100"/>
    </row>
    <row r="102" spans="1:12" ht="41.25" customHeight="1">
      <c r="A102" s="180" t="s">
        <v>122</v>
      </c>
      <c r="B102" s="180"/>
      <c r="C102" s="101">
        <f>+C106+C108+C110+C112+C114+C116+C118+C120+C123+C127+C129+C131+C133+C140+C142+C144+C146+C148+C150+C153+C155+C157+C159+C161+C163+C103</f>
        <v>1050</v>
      </c>
      <c r="D102" s="101">
        <f t="shared" ref="D102:F102" si="37">+D106+D108+D110+D112+D114+D116+D118+D120+D123+D127+D129+D131+D133+D140+D142+D144+D146+D148+D150+D153+D155+D157+D159+D161+D163+D103</f>
        <v>350</v>
      </c>
      <c r="E102" s="101">
        <f t="shared" si="37"/>
        <v>1400</v>
      </c>
      <c r="F102" s="101">
        <f t="shared" si="37"/>
        <v>700</v>
      </c>
      <c r="G102" s="101">
        <f t="shared" si="25"/>
        <v>3500</v>
      </c>
      <c r="H102" s="101">
        <v>3500</v>
      </c>
      <c r="I102" s="97">
        <f t="shared" si="23"/>
        <v>1</v>
      </c>
      <c r="J102" s="100"/>
      <c r="K102" s="100"/>
      <c r="L102" s="100"/>
    </row>
    <row r="103" spans="1:12" ht="30" customHeight="1">
      <c r="A103" s="178" t="s">
        <v>123</v>
      </c>
      <c r="B103" s="178"/>
      <c r="C103" s="88">
        <f>+C104</f>
        <v>30</v>
      </c>
      <c r="D103" s="88">
        <f t="shared" ref="D103:F103" si="38">+D104</f>
        <v>10</v>
      </c>
      <c r="E103" s="88">
        <f t="shared" si="38"/>
        <v>40</v>
      </c>
      <c r="F103" s="88">
        <f t="shared" si="38"/>
        <v>20</v>
      </c>
      <c r="G103" s="88">
        <f t="shared" si="25"/>
        <v>100</v>
      </c>
      <c r="H103" s="88">
        <v>100</v>
      </c>
      <c r="I103" s="97">
        <f t="shared" si="23"/>
        <v>1</v>
      </c>
      <c r="J103" s="100"/>
      <c r="K103" s="100"/>
      <c r="L103" s="100"/>
    </row>
    <row r="104" spans="1:12" ht="71.25" customHeight="1">
      <c r="A104" s="129">
        <v>50</v>
      </c>
      <c r="B104" s="92" t="s">
        <v>124</v>
      </c>
      <c r="C104" s="93">
        <v>30</v>
      </c>
      <c r="D104" s="93">
        <v>10</v>
      </c>
      <c r="E104" s="93">
        <v>40</v>
      </c>
      <c r="F104" s="93">
        <v>20</v>
      </c>
      <c r="G104" s="93">
        <f t="shared" si="25"/>
        <v>100</v>
      </c>
      <c r="H104" s="93">
        <v>100</v>
      </c>
      <c r="I104" s="97">
        <f>G104/H104*100%</f>
        <v>1</v>
      </c>
      <c r="J104" s="123" t="s">
        <v>268</v>
      </c>
      <c r="K104" s="123" t="s">
        <v>330</v>
      </c>
      <c r="L104" s="118" t="s">
        <v>237</v>
      </c>
    </row>
    <row r="105" spans="1:12" ht="43.5" customHeight="1">
      <c r="A105" s="178" t="s">
        <v>125</v>
      </c>
      <c r="B105" s="178"/>
      <c r="C105" s="88"/>
      <c r="D105" s="88"/>
      <c r="E105" s="88"/>
      <c r="F105" s="88"/>
      <c r="G105" s="102"/>
      <c r="H105" s="102"/>
      <c r="I105" s="97"/>
      <c r="J105" s="100"/>
      <c r="K105" s="100"/>
      <c r="L105" s="100"/>
    </row>
    <row r="106" spans="1:12">
      <c r="A106" s="178" t="s">
        <v>126</v>
      </c>
      <c r="B106" s="178"/>
      <c r="C106" s="88">
        <f>+C107</f>
        <v>30</v>
      </c>
      <c r="D106" s="88">
        <f t="shared" ref="D106" si="39">+D107</f>
        <v>10</v>
      </c>
      <c r="E106" s="88">
        <f t="shared" ref="E106" si="40">+E107</f>
        <v>40</v>
      </c>
      <c r="F106" s="88">
        <f t="shared" ref="F106" si="41">+F107</f>
        <v>20</v>
      </c>
      <c r="G106" s="88">
        <f>SUM(C106:F106)</f>
        <v>100</v>
      </c>
      <c r="H106" s="88">
        <v>100</v>
      </c>
      <c r="I106" s="97">
        <f t="shared" si="23"/>
        <v>1</v>
      </c>
      <c r="J106" s="100"/>
      <c r="K106" s="100"/>
      <c r="L106" s="100"/>
    </row>
    <row r="107" spans="1:12" ht="60">
      <c r="A107" s="120">
        <v>51</v>
      </c>
      <c r="B107" s="92" t="s">
        <v>127</v>
      </c>
      <c r="C107" s="93">
        <v>30</v>
      </c>
      <c r="D107" s="93">
        <v>10</v>
      </c>
      <c r="E107" s="93">
        <v>40</v>
      </c>
      <c r="F107" s="93">
        <v>20</v>
      </c>
      <c r="G107" s="93">
        <f>SUM(C107:F107)</f>
        <v>100</v>
      </c>
      <c r="H107" s="93">
        <v>100</v>
      </c>
      <c r="I107" s="97">
        <f t="shared" si="23"/>
        <v>1</v>
      </c>
      <c r="J107" s="123" t="s">
        <v>327</v>
      </c>
      <c r="K107" s="100"/>
      <c r="L107" s="100"/>
    </row>
    <row r="108" spans="1:12">
      <c r="A108" s="178" t="s">
        <v>128</v>
      </c>
      <c r="B108" s="178"/>
      <c r="C108" s="88">
        <f>+C109</f>
        <v>30</v>
      </c>
      <c r="D108" s="88">
        <f t="shared" ref="D108" si="42">+D109</f>
        <v>10</v>
      </c>
      <c r="E108" s="88">
        <f t="shared" ref="E108" si="43">+E109</f>
        <v>40</v>
      </c>
      <c r="F108" s="88">
        <f t="shared" ref="F108" si="44">+F109</f>
        <v>20</v>
      </c>
      <c r="G108" s="88">
        <f t="shared" ref="G108:G177" si="45">SUM(C108:F108)</f>
        <v>100</v>
      </c>
      <c r="H108" s="88">
        <v>100</v>
      </c>
      <c r="I108" s="97">
        <f t="shared" si="23"/>
        <v>1</v>
      </c>
      <c r="J108" s="100"/>
      <c r="K108" s="100"/>
      <c r="L108" s="100"/>
    </row>
    <row r="109" spans="1:12" ht="60">
      <c r="A109" s="120">
        <v>52</v>
      </c>
      <c r="B109" s="92" t="s">
        <v>129</v>
      </c>
      <c r="C109" s="93">
        <v>30</v>
      </c>
      <c r="D109" s="93">
        <v>10</v>
      </c>
      <c r="E109" s="93">
        <v>40</v>
      </c>
      <c r="F109" s="93">
        <v>20</v>
      </c>
      <c r="G109" s="93">
        <f t="shared" si="45"/>
        <v>100</v>
      </c>
      <c r="H109" s="93">
        <v>100</v>
      </c>
      <c r="I109" s="97">
        <f t="shared" si="23"/>
        <v>1</v>
      </c>
      <c r="J109" s="123" t="s">
        <v>328</v>
      </c>
      <c r="K109" s="100"/>
      <c r="L109" s="100"/>
    </row>
    <row r="110" spans="1:12">
      <c r="A110" s="178" t="s">
        <v>130</v>
      </c>
      <c r="B110" s="178"/>
      <c r="C110" s="88">
        <f>+C111</f>
        <v>30</v>
      </c>
      <c r="D110" s="88">
        <f t="shared" ref="D110" si="46">+D111</f>
        <v>10</v>
      </c>
      <c r="E110" s="88">
        <f t="shared" ref="E110" si="47">+E111</f>
        <v>40</v>
      </c>
      <c r="F110" s="88">
        <f t="shared" ref="F110" si="48">+F111</f>
        <v>20</v>
      </c>
      <c r="G110" s="88">
        <f t="shared" si="45"/>
        <v>100</v>
      </c>
      <c r="H110" s="88">
        <v>100</v>
      </c>
      <c r="I110" s="97">
        <f t="shared" si="23"/>
        <v>1</v>
      </c>
      <c r="J110" s="100"/>
      <c r="K110" s="100"/>
      <c r="L110" s="100"/>
    </row>
    <row r="111" spans="1:12" ht="90">
      <c r="A111" s="129">
        <v>53</v>
      </c>
      <c r="B111" s="92" t="s">
        <v>131</v>
      </c>
      <c r="C111" s="93">
        <v>30</v>
      </c>
      <c r="D111" s="93">
        <v>10</v>
      </c>
      <c r="E111" s="93">
        <v>40</v>
      </c>
      <c r="F111" s="93">
        <v>20</v>
      </c>
      <c r="G111" s="93">
        <f t="shared" si="45"/>
        <v>100</v>
      </c>
      <c r="H111" s="93">
        <v>100</v>
      </c>
      <c r="I111" s="97">
        <f t="shared" si="23"/>
        <v>1</v>
      </c>
      <c r="J111" s="126" t="s">
        <v>298</v>
      </c>
      <c r="K111" s="100"/>
      <c r="L111" s="100"/>
    </row>
    <row r="112" spans="1:12">
      <c r="A112" s="178" t="s">
        <v>132</v>
      </c>
      <c r="B112" s="178"/>
      <c r="C112" s="88">
        <f>+C113</f>
        <v>30</v>
      </c>
      <c r="D112" s="88">
        <f t="shared" ref="D112" si="49">+D113</f>
        <v>10</v>
      </c>
      <c r="E112" s="88">
        <f t="shared" ref="E112" si="50">+E113</f>
        <v>40</v>
      </c>
      <c r="F112" s="88">
        <f t="shared" ref="F112" si="51">+F113</f>
        <v>20</v>
      </c>
      <c r="G112" s="88">
        <f t="shared" si="45"/>
        <v>100</v>
      </c>
      <c r="H112" s="88">
        <v>100</v>
      </c>
      <c r="I112" s="97">
        <f t="shared" si="23"/>
        <v>1</v>
      </c>
      <c r="J112" s="100"/>
      <c r="K112" s="100"/>
      <c r="L112" s="100"/>
    </row>
    <row r="113" spans="1:14" ht="105">
      <c r="A113" s="129">
        <v>54</v>
      </c>
      <c r="B113" s="92" t="s">
        <v>133</v>
      </c>
      <c r="C113" s="93">
        <v>30</v>
      </c>
      <c r="D113" s="93">
        <v>10</v>
      </c>
      <c r="E113" s="93">
        <v>40</v>
      </c>
      <c r="F113" s="93">
        <v>20</v>
      </c>
      <c r="G113" s="93">
        <f t="shared" si="45"/>
        <v>100</v>
      </c>
      <c r="H113" s="93">
        <v>100</v>
      </c>
      <c r="I113" s="97">
        <f t="shared" si="23"/>
        <v>1</v>
      </c>
      <c r="J113" s="126" t="s">
        <v>299</v>
      </c>
      <c r="K113" s="100"/>
      <c r="L113" s="100"/>
    </row>
    <row r="114" spans="1:14">
      <c r="A114" s="178" t="s">
        <v>134</v>
      </c>
      <c r="B114" s="178"/>
      <c r="C114" s="88">
        <f>+C115</f>
        <v>30</v>
      </c>
      <c r="D114" s="88">
        <f t="shared" ref="D114" si="52">+D115</f>
        <v>10</v>
      </c>
      <c r="E114" s="88">
        <f t="shared" ref="E114" si="53">+E115</f>
        <v>40</v>
      </c>
      <c r="F114" s="88">
        <f t="shared" ref="F114" si="54">+F115</f>
        <v>20</v>
      </c>
      <c r="G114" s="88">
        <f t="shared" si="45"/>
        <v>100</v>
      </c>
      <c r="H114" s="88">
        <v>100</v>
      </c>
      <c r="I114" s="97">
        <f t="shared" si="23"/>
        <v>1</v>
      </c>
      <c r="J114" s="100"/>
      <c r="K114" s="100"/>
      <c r="L114" s="100"/>
    </row>
    <row r="115" spans="1:14" ht="60">
      <c r="A115" s="129">
        <v>55</v>
      </c>
      <c r="B115" s="92" t="s">
        <v>135</v>
      </c>
      <c r="C115" s="93">
        <v>30</v>
      </c>
      <c r="D115" s="93">
        <v>10</v>
      </c>
      <c r="E115" s="93">
        <v>40</v>
      </c>
      <c r="F115" s="93">
        <v>20</v>
      </c>
      <c r="G115" s="93">
        <f t="shared" si="45"/>
        <v>100</v>
      </c>
      <c r="H115" s="93">
        <v>100</v>
      </c>
      <c r="I115" s="97">
        <f t="shared" si="23"/>
        <v>1</v>
      </c>
      <c r="J115" s="126" t="s">
        <v>300</v>
      </c>
      <c r="K115" s="100"/>
      <c r="L115" s="100"/>
    </row>
    <row r="116" spans="1:14">
      <c r="A116" s="178" t="s">
        <v>136</v>
      </c>
      <c r="B116" s="178"/>
      <c r="C116" s="88">
        <f>+C117</f>
        <v>30</v>
      </c>
      <c r="D116" s="88">
        <f t="shared" ref="D116" si="55">+D117</f>
        <v>10</v>
      </c>
      <c r="E116" s="88">
        <f t="shared" ref="E116" si="56">+E117</f>
        <v>40</v>
      </c>
      <c r="F116" s="88">
        <f t="shared" ref="F116" si="57">+F117</f>
        <v>20</v>
      </c>
      <c r="G116" s="88">
        <f t="shared" si="45"/>
        <v>100</v>
      </c>
      <c r="H116" s="88">
        <v>100</v>
      </c>
      <c r="I116" s="97">
        <f t="shared" si="23"/>
        <v>1</v>
      </c>
      <c r="J116" s="100"/>
      <c r="K116" s="100"/>
      <c r="L116" s="100"/>
    </row>
    <row r="117" spans="1:14" ht="105">
      <c r="A117" s="129">
        <v>56</v>
      </c>
      <c r="B117" s="92" t="s">
        <v>137</v>
      </c>
      <c r="C117" s="93">
        <v>30</v>
      </c>
      <c r="D117" s="93">
        <v>10</v>
      </c>
      <c r="E117" s="93">
        <v>40</v>
      </c>
      <c r="F117" s="93">
        <v>20</v>
      </c>
      <c r="G117" s="93">
        <f t="shared" si="45"/>
        <v>100</v>
      </c>
      <c r="H117" s="93">
        <v>100</v>
      </c>
      <c r="I117" s="97">
        <f t="shared" si="23"/>
        <v>1</v>
      </c>
      <c r="J117" s="123" t="s">
        <v>301</v>
      </c>
      <c r="K117" s="100"/>
      <c r="L117" s="100"/>
    </row>
    <row r="118" spans="1:14">
      <c r="A118" s="178" t="s">
        <v>138</v>
      </c>
      <c r="B118" s="178"/>
      <c r="C118" s="88">
        <f>+C119</f>
        <v>30</v>
      </c>
      <c r="D118" s="88">
        <f t="shared" ref="D118" si="58">+D119</f>
        <v>10</v>
      </c>
      <c r="E118" s="88">
        <f t="shared" ref="E118" si="59">+E119</f>
        <v>40</v>
      </c>
      <c r="F118" s="88">
        <f t="shared" ref="F118" si="60">+F119</f>
        <v>20</v>
      </c>
      <c r="G118" s="88">
        <f t="shared" si="45"/>
        <v>100</v>
      </c>
      <c r="H118" s="88">
        <v>100</v>
      </c>
      <c r="I118" s="97">
        <f t="shared" si="23"/>
        <v>1</v>
      </c>
      <c r="J118" s="100"/>
      <c r="K118" s="100"/>
      <c r="L118" s="100"/>
    </row>
    <row r="119" spans="1:14" ht="210">
      <c r="A119" s="120">
        <v>57</v>
      </c>
      <c r="B119" s="115" t="s">
        <v>139</v>
      </c>
      <c r="C119" s="93">
        <v>30</v>
      </c>
      <c r="D119" s="93">
        <v>10</v>
      </c>
      <c r="E119" s="93">
        <v>40</v>
      </c>
      <c r="F119" s="93">
        <v>20</v>
      </c>
      <c r="G119" s="93">
        <f t="shared" si="45"/>
        <v>100</v>
      </c>
      <c r="H119" s="93">
        <v>100</v>
      </c>
      <c r="I119" s="97">
        <f t="shared" si="23"/>
        <v>1</v>
      </c>
      <c r="J119" s="100" t="s">
        <v>255</v>
      </c>
      <c r="K119" s="100" t="s">
        <v>238</v>
      </c>
      <c r="L119" s="100"/>
    </row>
    <row r="120" spans="1:14">
      <c r="A120" s="178" t="s">
        <v>140</v>
      </c>
      <c r="B120" s="178"/>
      <c r="C120" s="88">
        <f>+C121+C122</f>
        <v>60</v>
      </c>
      <c r="D120" s="88">
        <f t="shared" ref="D120:F120" si="61">+D121+D122</f>
        <v>20</v>
      </c>
      <c r="E120" s="88">
        <f t="shared" si="61"/>
        <v>80</v>
      </c>
      <c r="F120" s="88">
        <f t="shared" si="61"/>
        <v>40</v>
      </c>
      <c r="G120" s="88">
        <f t="shared" si="45"/>
        <v>200</v>
      </c>
      <c r="H120" s="88">
        <v>200</v>
      </c>
      <c r="I120" s="97">
        <f t="shared" si="23"/>
        <v>1</v>
      </c>
      <c r="J120" s="100"/>
      <c r="K120" s="100"/>
      <c r="L120" s="100"/>
    </row>
    <row r="121" spans="1:14" ht="60">
      <c r="A121" s="120">
        <v>58</v>
      </c>
      <c r="B121" s="115" t="s">
        <v>141</v>
      </c>
      <c r="C121" s="93">
        <v>30</v>
      </c>
      <c r="D121" s="93">
        <v>10</v>
      </c>
      <c r="E121" s="93">
        <v>40</v>
      </c>
      <c r="F121" s="93">
        <v>20</v>
      </c>
      <c r="G121" s="93">
        <f t="shared" si="45"/>
        <v>100</v>
      </c>
      <c r="H121" s="93">
        <v>100</v>
      </c>
      <c r="I121" s="97">
        <f t="shared" si="23"/>
        <v>1</v>
      </c>
      <c r="J121" s="124" t="s">
        <v>270</v>
      </c>
      <c r="K121" s="100"/>
      <c r="L121" s="100"/>
    </row>
    <row r="122" spans="1:14" ht="102" customHeight="1">
      <c r="A122" s="129">
        <v>59</v>
      </c>
      <c r="B122" s="92" t="s">
        <v>142</v>
      </c>
      <c r="C122" s="93">
        <v>30</v>
      </c>
      <c r="D122" s="93">
        <v>10</v>
      </c>
      <c r="E122" s="93">
        <v>40</v>
      </c>
      <c r="F122" s="93">
        <v>20</v>
      </c>
      <c r="G122" s="93">
        <f t="shared" si="45"/>
        <v>100</v>
      </c>
      <c r="H122" s="93">
        <v>100</v>
      </c>
      <c r="I122" s="97">
        <f t="shared" si="23"/>
        <v>1</v>
      </c>
      <c r="J122" s="123" t="s">
        <v>343</v>
      </c>
      <c r="K122" s="100"/>
      <c r="L122" s="118"/>
      <c r="M122" s="122"/>
      <c r="N122" s="122"/>
    </row>
    <row r="123" spans="1:14" ht="29.25" customHeight="1">
      <c r="A123" s="178" t="s">
        <v>143</v>
      </c>
      <c r="B123" s="178"/>
      <c r="C123" s="88">
        <f>+C124+C125+C126</f>
        <v>90</v>
      </c>
      <c r="D123" s="88">
        <f t="shared" ref="D123:F123" si="62">+D124+D125+D126</f>
        <v>30</v>
      </c>
      <c r="E123" s="88">
        <f t="shared" si="62"/>
        <v>120</v>
      </c>
      <c r="F123" s="88">
        <f t="shared" si="62"/>
        <v>60</v>
      </c>
      <c r="G123" s="88">
        <f t="shared" si="45"/>
        <v>300</v>
      </c>
      <c r="H123" s="88">
        <v>300</v>
      </c>
      <c r="I123" s="97">
        <f t="shared" si="23"/>
        <v>1</v>
      </c>
      <c r="J123" s="100"/>
      <c r="K123" s="100"/>
      <c r="L123" s="100"/>
    </row>
    <row r="124" spans="1:14" ht="111.6" customHeight="1">
      <c r="A124" s="129">
        <v>60</v>
      </c>
      <c r="B124" s="92" t="s">
        <v>144</v>
      </c>
      <c r="C124" s="93">
        <v>30</v>
      </c>
      <c r="D124" s="93">
        <v>10</v>
      </c>
      <c r="E124" s="93">
        <v>40</v>
      </c>
      <c r="F124" s="93">
        <v>20</v>
      </c>
      <c r="G124" s="93">
        <f t="shared" si="45"/>
        <v>100</v>
      </c>
      <c r="H124" s="93">
        <v>100</v>
      </c>
      <c r="I124" s="97">
        <f t="shared" si="23"/>
        <v>1</v>
      </c>
      <c r="J124" s="124" t="s">
        <v>271</v>
      </c>
      <c r="K124" s="100"/>
      <c r="L124" s="100"/>
    </row>
    <row r="125" spans="1:14" ht="90">
      <c r="A125" s="129">
        <v>61</v>
      </c>
      <c r="B125" s="92" t="s">
        <v>145</v>
      </c>
      <c r="C125" s="93">
        <v>30</v>
      </c>
      <c r="D125" s="93">
        <v>10</v>
      </c>
      <c r="E125" s="93">
        <v>40</v>
      </c>
      <c r="F125" s="93">
        <v>20</v>
      </c>
      <c r="G125" s="93">
        <f t="shared" ref="G125:G126" si="63">SUM(C125:F125)</f>
        <v>100</v>
      </c>
      <c r="H125" s="93">
        <v>100</v>
      </c>
      <c r="I125" s="97">
        <f t="shared" si="23"/>
        <v>1</v>
      </c>
      <c r="J125" s="124" t="s">
        <v>272</v>
      </c>
      <c r="K125" s="123" t="s">
        <v>310</v>
      </c>
      <c r="L125" s="123" t="s">
        <v>311</v>
      </c>
    </row>
    <row r="126" spans="1:14" ht="90.75" customHeight="1">
      <c r="A126" s="129">
        <v>62</v>
      </c>
      <c r="B126" s="92" t="s">
        <v>146</v>
      </c>
      <c r="C126" s="93">
        <v>30</v>
      </c>
      <c r="D126" s="93">
        <v>10</v>
      </c>
      <c r="E126" s="93">
        <v>40</v>
      </c>
      <c r="F126" s="93">
        <v>20</v>
      </c>
      <c r="G126" s="93">
        <f t="shared" si="63"/>
        <v>100</v>
      </c>
      <c r="H126" s="93">
        <v>100</v>
      </c>
      <c r="I126" s="97">
        <f t="shared" si="23"/>
        <v>1</v>
      </c>
      <c r="J126" s="124" t="s">
        <v>273</v>
      </c>
      <c r="K126" s="123" t="s">
        <v>312</v>
      </c>
      <c r="L126" s="123" t="s">
        <v>313</v>
      </c>
    </row>
    <row r="127" spans="1:14">
      <c r="A127" s="178" t="s">
        <v>147</v>
      </c>
      <c r="B127" s="178"/>
      <c r="C127" s="88">
        <f>+C128</f>
        <v>30</v>
      </c>
      <c r="D127" s="88">
        <f t="shared" ref="D127" si="64">+D128</f>
        <v>10</v>
      </c>
      <c r="E127" s="88">
        <f t="shared" ref="E127" si="65">+E128</f>
        <v>40</v>
      </c>
      <c r="F127" s="88">
        <f t="shared" ref="F127" si="66">+F128</f>
        <v>20</v>
      </c>
      <c r="G127" s="88">
        <f t="shared" si="45"/>
        <v>100</v>
      </c>
      <c r="H127" s="88">
        <v>100</v>
      </c>
      <c r="I127" s="97">
        <f t="shared" si="23"/>
        <v>1</v>
      </c>
      <c r="J127" s="100"/>
      <c r="K127" s="100"/>
      <c r="L127" s="100"/>
    </row>
    <row r="128" spans="1:14" ht="90">
      <c r="A128" s="129">
        <v>63</v>
      </c>
      <c r="B128" s="92" t="s">
        <v>148</v>
      </c>
      <c r="C128" s="93">
        <v>30</v>
      </c>
      <c r="D128" s="93">
        <v>10</v>
      </c>
      <c r="E128" s="93">
        <v>40</v>
      </c>
      <c r="F128" s="93">
        <v>20</v>
      </c>
      <c r="G128" s="93">
        <f t="shared" si="45"/>
        <v>100</v>
      </c>
      <c r="H128" s="93">
        <v>100</v>
      </c>
      <c r="I128" s="97">
        <f t="shared" si="23"/>
        <v>1</v>
      </c>
      <c r="J128" s="123" t="s">
        <v>302</v>
      </c>
      <c r="K128" s="100"/>
      <c r="L128" s="100"/>
    </row>
    <row r="129" spans="1:12" ht="24" customHeight="1">
      <c r="A129" s="178" t="s">
        <v>149</v>
      </c>
      <c r="B129" s="178"/>
      <c r="C129" s="88">
        <f>+C130</f>
        <v>30</v>
      </c>
      <c r="D129" s="88">
        <f t="shared" ref="D129" si="67">+D130</f>
        <v>10</v>
      </c>
      <c r="E129" s="88">
        <f t="shared" ref="E129" si="68">+E130</f>
        <v>40</v>
      </c>
      <c r="F129" s="88">
        <f t="shared" ref="F129" si="69">+F130</f>
        <v>20</v>
      </c>
      <c r="G129" s="88">
        <f t="shared" si="45"/>
        <v>100</v>
      </c>
      <c r="H129" s="88">
        <v>100</v>
      </c>
      <c r="I129" s="97">
        <f t="shared" si="23"/>
        <v>1</v>
      </c>
      <c r="J129" s="100"/>
      <c r="K129" s="100"/>
      <c r="L129" s="100"/>
    </row>
    <row r="130" spans="1:12" ht="90">
      <c r="A130" s="129">
        <v>64</v>
      </c>
      <c r="B130" s="115" t="s">
        <v>150</v>
      </c>
      <c r="C130" s="93">
        <v>30</v>
      </c>
      <c r="D130" s="93">
        <v>10</v>
      </c>
      <c r="E130" s="93">
        <v>40</v>
      </c>
      <c r="F130" s="93">
        <v>20</v>
      </c>
      <c r="G130" s="93">
        <f t="shared" si="45"/>
        <v>100</v>
      </c>
      <c r="H130" s="93">
        <v>100</v>
      </c>
      <c r="I130" s="97">
        <f t="shared" si="23"/>
        <v>1</v>
      </c>
      <c r="J130" s="100" t="s">
        <v>267</v>
      </c>
      <c r="K130" s="100"/>
      <c r="L130" s="100" t="s">
        <v>265</v>
      </c>
    </row>
    <row r="131" spans="1:12">
      <c r="A131" s="178" t="s">
        <v>151</v>
      </c>
      <c r="B131" s="178"/>
      <c r="C131" s="88">
        <f>+C132</f>
        <v>30</v>
      </c>
      <c r="D131" s="88">
        <f t="shared" ref="D131" si="70">+D132</f>
        <v>10</v>
      </c>
      <c r="E131" s="88">
        <f t="shared" ref="E131" si="71">+E132</f>
        <v>40</v>
      </c>
      <c r="F131" s="88">
        <f t="shared" ref="F131" si="72">+F132</f>
        <v>20</v>
      </c>
      <c r="G131" s="88">
        <f t="shared" si="45"/>
        <v>100</v>
      </c>
      <c r="H131" s="88">
        <v>100</v>
      </c>
      <c r="I131" s="97">
        <f t="shared" si="23"/>
        <v>1</v>
      </c>
      <c r="J131" s="100"/>
      <c r="K131" s="100"/>
      <c r="L131" s="100"/>
    </row>
    <row r="132" spans="1:12" ht="60">
      <c r="A132" s="129">
        <v>65</v>
      </c>
      <c r="B132" s="92" t="s">
        <v>152</v>
      </c>
      <c r="C132" s="93">
        <v>30</v>
      </c>
      <c r="D132" s="93">
        <v>10</v>
      </c>
      <c r="E132" s="93">
        <v>40</v>
      </c>
      <c r="F132" s="93">
        <v>20</v>
      </c>
      <c r="G132" s="93">
        <f t="shared" si="45"/>
        <v>100</v>
      </c>
      <c r="H132" s="93">
        <v>100</v>
      </c>
      <c r="I132" s="97">
        <f t="shared" si="23"/>
        <v>1</v>
      </c>
      <c r="J132" s="123" t="s">
        <v>303</v>
      </c>
      <c r="K132" s="100"/>
      <c r="L132" s="100"/>
    </row>
    <row r="133" spans="1:12" ht="30.75" customHeight="1">
      <c r="A133" s="178" t="s">
        <v>153</v>
      </c>
      <c r="B133" s="178"/>
      <c r="C133" s="88">
        <f>+C134+C135+C136+C138+C137+C139</f>
        <v>180</v>
      </c>
      <c r="D133" s="88">
        <f t="shared" ref="D133:F133" si="73">+D134+D135+D136+D138+D137+D139</f>
        <v>60</v>
      </c>
      <c r="E133" s="88">
        <f t="shared" si="73"/>
        <v>240</v>
      </c>
      <c r="F133" s="88">
        <f t="shared" si="73"/>
        <v>120</v>
      </c>
      <c r="G133" s="88">
        <f t="shared" si="45"/>
        <v>600</v>
      </c>
      <c r="H133" s="88">
        <v>600</v>
      </c>
      <c r="I133" s="97">
        <f t="shared" si="23"/>
        <v>1</v>
      </c>
      <c r="J133" s="100"/>
      <c r="K133" s="100"/>
      <c r="L133" s="100"/>
    </row>
    <row r="134" spans="1:12" ht="60">
      <c r="A134" s="129">
        <v>66</v>
      </c>
      <c r="B134" s="92" t="s">
        <v>154</v>
      </c>
      <c r="C134" s="93">
        <v>30</v>
      </c>
      <c r="D134" s="93">
        <v>10</v>
      </c>
      <c r="E134" s="93">
        <v>40</v>
      </c>
      <c r="F134" s="93">
        <v>20</v>
      </c>
      <c r="G134" s="93">
        <f t="shared" si="45"/>
        <v>100</v>
      </c>
      <c r="H134" s="93">
        <v>100</v>
      </c>
      <c r="I134" s="97">
        <f t="shared" si="23"/>
        <v>1</v>
      </c>
      <c r="J134" s="123" t="s">
        <v>314</v>
      </c>
      <c r="K134" s="100"/>
      <c r="L134" s="100"/>
    </row>
    <row r="135" spans="1:12" ht="68.25" customHeight="1">
      <c r="A135" s="129">
        <v>67</v>
      </c>
      <c r="B135" s="103" t="s">
        <v>155</v>
      </c>
      <c r="C135" s="93">
        <v>30</v>
      </c>
      <c r="D135" s="93">
        <v>10</v>
      </c>
      <c r="E135" s="93">
        <v>40</v>
      </c>
      <c r="F135" s="93">
        <v>20</v>
      </c>
      <c r="G135" s="93">
        <f t="shared" ref="G135:G138" si="74">SUM(C135:F135)</f>
        <v>100</v>
      </c>
      <c r="H135" s="93">
        <v>100</v>
      </c>
      <c r="I135" s="97">
        <f t="shared" si="23"/>
        <v>1</v>
      </c>
      <c r="J135" s="123" t="s">
        <v>342</v>
      </c>
      <c r="K135" s="100"/>
      <c r="L135" s="100"/>
    </row>
    <row r="136" spans="1:12" ht="90">
      <c r="A136" s="129">
        <v>68</v>
      </c>
      <c r="B136" s="103" t="s">
        <v>156</v>
      </c>
      <c r="C136" s="93">
        <v>30</v>
      </c>
      <c r="D136" s="93">
        <v>10</v>
      </c>
      <c r="E136" s="93">
        <v>40</v>
      </c>
      <c r="F136" s="93">
        <v>20</v>
      </c>
      <c r="G136" s="93">
        <f t="shared" si="74"/>
        <v>100</v>
      </c>
      <c r="H136" s="93">
        <v>100</v>
      </c>
      <c r="I136" s="97">
        <f t="shared" ref="I136:I192" si="75">G136/H136*100%</f>
        <v>1</v>
      </c>
      <c r="J136" s="123" t="s">
        <v>315</v>
      </c>
      <c r="K136" s="123" t="s">
        <v>316</v>
      </c>
      <c r="L136" s="100"/>
    </row>
    <row r="137" spans="1:12" ht="57" customHeight="1">
      <c r="A137" s="129">
        <v>69</v>
      </c>
      <c r="B137" s="103" t="s">
        <v>157</v>
      </c>
      <c r="C137" s="93">
        <v>30</v>
      </c>
      <c r="D137" s="93">
        <v>10</v>
      </c>
      <c r="E137" s="93">
        <v>40</v>
      </c>
      <c r="F137" s="93">
        <v>20</v>
      </c>
      <c r="G137" s="93">
        <f t="shared" si="74"/>
        <v>100</v>
      </c>
      <c r="H137" s="93">
        <v>100</v>
      </c>
      <c r="I137" s="97">
        <f t="shared" si="75"/>
        <v>1</v>
      </c>
      <c r="J137" s="123" t="s">
        <v>317</v>
      </c>
      <c r="K137" s="100"/>
      <c r="L137" s="100"/>
    </row>
    <row r="138" spans="1:12" ht="60">
      <c r="A138" s="129">
        <v>70</v>
      </c>
      <c r="B138" s="103" t="s">
        <v>158</v>
      </c>
      <c r="C138" s="93">
        <v>30</v>
      </c>
      <c r="D138" s="93">
        <v>10</v>
      </c>
      <c r="E138" s="93">
        <v>40</v>
      </c>
      <c r="F138" s="93">
        <v>20</v>
      </c>
      <c r="G138" s="93">
        <f t="shared" si="74"/>
        <v>100</v>
      </c>
      <c r="H138" s="93">
        <v>100</v>
      </c>
      <c r="I138" s="97">
        <f t="shared" si="75"/>
        <v>1</v>
      </c>
      <c r="J138" s="123" t="s">
        <v>318</v>
      </c>
      <c r="K138" s="123" t="s">
        <v>319</v>
      </c>
      <c r="L138" s="100"/>
    </row>
    <row r="139" spans="1:12" ht="129" customHeight="1">
      <c r="A139" s="129">
        <v>71</v>
      </c>
      <c r="B139" s="116" t="s">
        <v>159</v>
      </c>
      <c r="C139" s="93">
        <v>30</v>
      </c>
      <c r="D139" s="93">
        <v>10</v>
      </c>
      <c r="E139" s="93">
        <v>40</v>
      </c>
      <c r="F139" s="93">
        <v>20</v>
      </c>
      <c r="G139" s="93">
        <f t="shared" ref="G139" si="76">SUM(C139:F139)</f>
        <v>100</v>
      </c>
      <c r="H139" s="93">
        <v>100</v>
      </c>
      <c r="I139" s="97">
        <f t="shared" si="75"/>
        <v>1</v>
      </c>
      <c r="J139" s="123" t="s">
        <v>320</v>
      </c>
      <c r="K139" s="100"/>
      <c r="L139" s="100"/>
    </row>
    <row r="140" spans="1:12">
      <c r="A140" s="166" t="s">
        <v>160</v>
      </c>
      <c r="B140" s="166"/>
      <c r="C140" s="88">
        <f>+C141</f>
        <v>30</v>
      </c>
      <c r="D140" s="88">
        <f t="shared" ref="D140" si="77">+D141</f>
        <v>10</v>
      </c>
      <c r="E140" s="88">
        <f t="shared" ref="E140" si="78">+E141</f>
        <v>40</v>
      </c>
      <c r="F140" s="88">
        <f t="shared" ref="F140" si="79">+F141</f>
        <v>20</v>
      </c>
      <c r="G140" s="88">
        <f t="shared" si="45"/>
        <v>100</v>
      </c>
      <c r="H140" s="88">
        <v>100</v>
      </c>
      <c r="I140" s="97">
        <f t="shared" si="75"/>
        <v>1</v>
      </c>
      <c r="J140" s="100"/>
      <c r="K140" s="100"/>
      <c r="L140" s="100"/>
    </row>
    <row r="141" spans="1:12" ht="150">
      <c r="A141" s="129">
        <v>72</v>
      </c>
      <c r="B141" s="92" t="s">
        <v>161</v>
      </c>
      <c r="C141" s="93">
        <v>30</v>
      </c>
      <c r="D141" s="93">
        <v>10</v>
      </c>
      <c r="E141" s="93">
        <v>40</v>
      </c>
      <c r="F141" s="93">
        <v>20</v>
      </c>
      <c r="G141" s="93">
        <f t="shared" si="45"/>
        <v>100</v>
      </c>
      <c r="H141" s="93">
        <v>100</v>
      </c>
      <c r="I141" s="97">
        <f t="shared" si="75"/>
        <v>1</v>
      </c>
      <c r="J141" s="123" t="s">
        <v>338</v>
      </c>
      <c r="K141" s="100"/>
      <c r="L141" s="118"/>
    </row>
    <row r="142" spans="1:12">
      <c r="A142" s="178" t="s">
        <v>162</v>
      </c>
      <c r="B142" s="178"/>
      <c r="C142" s="88">
        <f>+C143</f>
        <v>30</v>
      </c>
      <c r="D142" s="88">
        <f t="shared" ref="D142" si="80">+D143</f>
        <v>10</v>
      </c>
      <c r="E142" s="88">
        <f t="shared" ref="E142" si="81">+E143</f>
        <v>40</v>
      </c>
      <c r="F142" s="88">
        <f t="shared" ref="F142" si="82">+F143</f>
        <v>20</v>
      </c>
      <c r="G142" s="88">
        <f t="shared" si="45"/>
        <v>100</v>
      </c>
      <c r="H142" s="88">
        <v>100</v>
      </c>
      <c r="I142" s="97">
        <f t="shared" si="75"/>
        <v>1</v>
      </c>
      <c r="J142" s="100"/>
      <c r="K142" s="100"/>
      <c r="L142" s="100"/>
    </row>
    <row r="143" spans="1:12" ht="67.900000000000006" customHeight="1">
      <c r="A143" s="129">
        <v>73</v>
      </c>
      <c r="B143" s="92" t="s">
        <v>163</v>
      </c>
      <c r="C143" s="93">
        <v>30</v>
      </c>
      <c r="D143" s="93">
        <v>10</v>
      </c>
      <c r="E143" s="93">
        <v>40</v>
      </c>
      <c r="F143" s="93">
        <v>20</v>
      </c>
      <c r="G143" s="93">
        <f t="shared" si="45"/>
        <v>100</v>
      </c>
      <c r="H143" s="93">
        <v>100</v>
      </c>
      <c r="I143" s="97">
        <f t="shared" si="75"/>
        <v>1</v>
      </c>
      <c r="J143" s="123" t="s">
        <v>321</v>
      </c>
      <c r="K143" s="100"/>
      <c r="L143" s="100"/>
    </row>
    <row r="144" spans="1:12">
      <c r="A144" s="178" t="s">
        <v>164</v>
      </c>
      <c r="B144" s="178"/>
      <c r="C144" s="88">
        <f>+C145</f>
        <v>30</v>
      </c>
      <c r="D144" s="88">
        <f t="shared" ref="D144" si="83">+D145</f>
        <v>10</v>
      </c>
      <c r="E144" s="88">
        <f t="shared" ref="E144" si="84">+E145</f>
        <v>40</v>
      </c>
      <c r="F144" s="88">
        <f t="shared" ref="F144" si="85">+F145</f>
        <v>20</v>
      </c>
      <c r="G144" s="88">
        <f t="shared" si="45"/>
        <v>100</v>
      </c>
      <c r="H144" s="88">
        <v>100</v>
      </c>
      <c r="I144" s="97">
        <f t="shared" si="75"/>
        <v>1</v>
      </c>
      <c r="J144" s="100"/>
      <c r="K144" s="100"/>
      <c r="L144" s="100"/>
    </row>
    <row r="145" spans="1:12" ht="135">
      <c r="A145" s="129">
        <v>74</v>
      </c>
      <c r="B145" s="92" t="s">
        <v>165</v>
      </c>
      <c r="C145" s="93">
        <v>30</v>
      </c>
      <c r="D145" s="93">
        <v>10</v>
      </c>
      <c r="E145" s="93">
        <v>40</v>
      </c>
      <c r="F145" s="93">
        <v>20</v>
      </c>
      <c r="G145" s="93">
        <f t="shared" si="45"/>
        <v>100</v>
      </c>
      <c r="H145" s="93">
        <v>100</v>
      </c>
      <c r="I145" s="97">
        <f t="shared" si="75"/>
        <v>1</v>
      </c>
      <c r="J145" s="123" t="s">
        <v>274</v>
      </c>
      <c r="K145" s="100"/>
      <c r="L145" s="100"/>
    </row>
    <row r="146" spans="1:12" ht="48.75" customHeight="1">
      <c r="A146" s="178" t="s">
        <v>166</v>
      </c>
      <c r="B146" s="178"/>
      <c r="C146" s="88">
        <f>+C147</f>
        <v>30</v>
      </c>
      <c r="D146" s="88">
        <f t="shared" ref="D146" si="86">+D147</f>
        <v>10</v>
      </c>
      <c r="E146" s="88">
        <f t="shared" ref="E146" si="87">+E147</f>
        <v>40</v>
      </c>
      <c r="F146" s="88">
        <f t="shared" ref="F146" si="88">+F147</f>
        <v>20</v>
      </c>
      <c r="G146" s="88">
        <f t="shared" si="45"/>
        <v>100</v>
      </c>
      <c r="H146" s="88">
        <v>100</v>
      </c>
      <c r="I146" s="97">
        <f t="shared" si="75"/>
        <v>1</v>
      </c>
      <c r="J146" s="100"/>
      <c r="K146" s="100"/>
      <c r="L146" s="100"/>
    </row>
    <row r="147" spans="1:12" ht="160.9" customHeight="1">
      <c r="A147" s="129">
        <v>75</v>
      </c>
      <c r="B147" s="92" t="s">
        <v>167</v>
      </c>
      <c r="C147" s="93">
        <v>30</v>
      </c>
      <c r="D147" s="93">
        <v>10</v>
      </c>
      <c r="E147" s="93">
        <v>40</v>
      </c>
      <c r="F147" s="93">
        <v>20</v>
      </c>
      <c r="G147" s="93">
        <f t="shared" si="45"/>
        <v>100</v>
      </c>
      <c r="H147" s="93">
        <v>100</v>
      </c>
      <c r="I147" s="97">
        <f t="shared" si="75"/>
        <v>1</v>
      </c>
      <c r="J147" s="123" t="s">
        <v>306</v>
      </c>
      <c r="K147" s="100"/>
      <c r="L147" s="118"/>
    </row>
    <row r="148" spans="1:12">
      <c r="A148" s="178" t="s">
        <v>168</v>
      </c>
      <c r="B148" s="178"/>
      <c r="C148" s="88">
        <f>+C149</f>
        <v>30</v>
      </c>
      <c r="D148" s="88">
        <f t="shared" ref="D148" si="89">+D149</f>
        <v>10</v>
      </c>
      <c r="E148" s="88">
        <f t="shared" ref="E148" si="90">+E149</f>
        <v>40</v>
      </c>
      <c r="F148" s="88">
        <f t="shared" ref="F148" si="91">+F149</f>
        <v>20</v>
      </c>
      <c r="G148" s="88">
        <f t="shared" si="45"/>
        <v>100</v>
      </c>
      <c r="H148" s="88">
        <v>100</v>
      </c>
      <c r="I148" s="97">
        <f t="shared" si="75"/>
        <v>1</v>
      </c>
      <c r="J148" s="100"/>
      <c r="K148" s="100"/>
      <c r="L148" s="100"/>
    </row>
    <row r="149" spans="1:12" ht="157.15" customHeight="1">
      <c r="A149" s="129">
        <v>76</v>
      </c>
      <c r="B149" s="92" t="s">
        <v>169</v>
      </c>
      <c r="C149" s="93">
        <v>30</v>
      </c>
      <c r="D149" s="93">
        <v>10</v>
      </c>
      <c r="E149" s="93">
        <v>40</v>
      </c>
      <c r="F149" s="93">
        <v>20</v>
      </c>
      <c r="G149" s="93">
        <f t="shared" si="45"/>
        <v>100</v>
      </c>
      <c r="H149" s="93">
        <v>100</v>
      </c>
      <c r="I149" s="97">
        <f t="shared" si="75"/>
        <v>1</v>
      </c>
      <c r="J149" s="123" t="s">
        <v>307</v>
      </c>
      <c r="K149" s="100"/>
      <c r="L149" s="118"/>
    </row>
    <row r="150" spans="1:12">
      <c r="A150" s="178" t="s">
        <v>170</v>
      </c>
      <c r="B150" s="178"/>
      <c r="C150" s="88">
        <f>+C151+C152</f>
        <v>60</v>
      </c>
      <c r="D150" s="88">
        <f t="shared" ref="D150:F150" si="92">+D151+D152</f>
        <v>20</v>
      </c>
      <c r="E150" s="88">
        <f t="shared" si="92"/>
        <v>80</v>
      </c>
      <c r="F150" s="88">
        <f t="shared" si="92"/>
        <v>40</v>
      </c>
      <c r="G150" s="88">
        <f t="shared" si="45"/>
        <v>200</v>
      </c>
      <c r="H150" s="88">
        <v>200</v>
      </c>
      <c r="I150" s="97">
        <f t="shared" si="75"/>
        <v>1</v>
      </c>
      <c r="J150" s="100"/>
      <c r="K150" s="100"/>
      <c r="L150" s="100"/>
    </row>
    <row r="151" spans="1:12" ht="45">
      <c r="A151" s="129">
        <v>77</v>
      </c>
      <c r="B151" s="92" t="s">
        <v>171</v>
      </c>
      <c r="C151" s="93">
        <v>30</v>
      </c>
      <c r="D151" s="93">
        <v>10</v>
      </c>
      <c r="E151" s="93">
        <v>40</v>
      </c>
      <c r="F151" s="93">
        <v>20</v>
      </c>
      <c r="G151" s="93">
        <f t="shared" si="45"/>
        <v>100</v>
      </c>
      <c r="H151" s="93">
        <v>100</v>
      </c>
      <c r="I151" s="97">
        <f t="shared" si="75"/>
        <v>1</v>
      </c>
      <c r="J151" s="123" t="s">
        <v>339</v>
      </c>
      <c r="K151" s="100"/>
      <c r="L151" s="100"/>
    </row>
    <row r="152" spans="1:12" ht="150">
      <c r="A152" s="129">
        <v>78</v>
      </c>
      <c r="B152" s="92" t="s">
        <v>172</v>
      </c>
      <c r="C152" s="93">
        <v>30</v>
      </c>
      <c r="D152" s="93">
        <v>10</v>
      </c>
      <c r="E152" s="93">
        <v>40</v>
      </c>
      <c r="F152" s="93">
        <v>20</v>
      </c>
      <c r="G152" s="93">
        <f t="shared" ref="G152" si="93">SUM(C152:F152)</f>
        <v>100</v>
      </c>
      <c r="H152" s="93">
        <v>100</v>
      </c>
      <c r="I152" s="97">
        <f t="shared" si="75"/>
        <v>1</v>
      </c>
      <c r="J152" s="123" t="s">
        <v>322</v>
      </c>
      <c r="K152" s="100"/>
      <c r="L152" s="100"/>
    </row>
    <row r="153" spans="1:12">
      <c r="A153" s="178" t="s">
        <v>173</v>
      </c>
      <c r="B153" s="178"/>
      <c r="C153" s="88">
        <f>+C154</f>
        <v>30</v>
      </c>
      <c r="D153" s="88">
        <f t="shared" ref="D153" si="94">+D154</f>
        <v>10</v>
      </c>
      <c r="E153" s="88">
        <f t="shared" ref="E153" si="95">+E154</f>
        <v>40</v>
      </c>
      <c r="F153" s="88">
        <f t="shared" ref="F153" si="96">+F154</f>
        <v>20</v>
      </c>
      <c r="G153" s="88">
        <f t="shared" si="45"/>
        <v>100</v>
      </c>
      <c r="H153" s="88">
        <v>100</v>
      </c>
      <c r="I153" s="97">
        <f t="shared" si="75"/>
        <v>1</v>
      </c>
      <c r="J153" s="100"/>
      <c r="K153" s="100"/>
      <c r="L153" s="100"/>
    </row>
    <row r="154" spans="1:12" ht="148.5" customHeight="1">
      <c r="A154" s="129">
        <v>79</v>
      </c>
      <c r="B154" s="92" t="s">
        <v>174</v>
      </c>
      <c r="C154" s="93">
        <v>30</v>
      </c>
      <c r="D154" s="93">
        <v>10</v>
      </c>
      <c r="E154" s="93">
        <v>40</v>
      </c>
      <c r="F154" s="93">
        <v>20</v>
      </c>
      <c r="G154" s="93">
        <f t="shared" si="45"/>
        <v>100</v>
      </c>
      <c r="H154" s="93">
        <v>100</v>
      </c>
      <c r="I154" s="97">
        <f t="shared" si="75"/>
        <v>1</v>
      </c>
      <c r="J154" s="123" t="s">
        <v>308</v>
      </c>
      <c r="K154" s="123" t="s">
        <v>323</v>
      </c>
      <c r="L154" s="100"/>
    </row>
    <row r="155" spans="1:12">
      <c r="A155" s="178" t="s">
        <v>175</v>
      </c>
      <c r="B155" s="178"/>
      <c r="C155" s="88">
        <f>+C156</f>
        <v>30</v>
      </c>
      <c r="D155" s="88">
        <f t="shared" ref="D155" si="97">+D156</f>
        <v>10</v>
      </c>
      <c r="E155" s="88">
        <f t="shared" ref="E155" si="98">+E156</f>
        <v>40</v>
      </c>
      <c r="F155" s="88">
        <f t="shared" ref="F155" si="99">+F156</f>
        <v>20</v>
      </c>
      <c r="G155" s="88">
        <f t="shared" si="45"/>
        <v>100</v>
      </c>
      <c r="H155" s="88">
        <v>100</v>
      </c>
      <c r="I155" s="97">
        <f t="shared" si="75"/>
        <v>1</v>
      </c>
      <c r="J155" s="100"/>
      <c r="K155" s="100"/>
      <c r="L155" s="100"/>
    </row>
    <row r="156" spans="1:12" ht="195">
      <c r="A156" s="129">
        <v>80</v>
      </c>
      <c r="B156" s="92" t="s">
        <v>176</v>
      </c>
      <c r="C156" s="93">
        <v>30</v>
      </c>
      <c r="D156" s="93">
        <v>10</v>
      </c>
      <c r="E156" s="93">
        <v>40</v>
      </c>
      <c r="F156" s="93">
        <v>20</v>
      </c>
      <c r="G156" s="93">
        <f t="shared" si="45"/>
        <v>100</v>
      </c>
      <c r="H156" s="93">
        <v>100</v>
      </c>
      <c r="I156" s="97">
        <f t="shared" si="75"/>
        <v>1</v>
      </c>
      <c r="J156" s="123" t="s">
        <v>339</v>
      </c>
      <c r="K156" s="100"/>
      <c r="L156" s="100"/>
    </row>
    <row r="157" spans="1:12">
      <c r="A157" s="178" t="s">
        <v>177</v>
      </c>
      <c r="B157" s="178"/>
      <c r="C157" s="88">
        <f>+C158</f>
        <v>30</v>
      </c>
      <c r="D157" s="88">
        <f t="shared" ref="D157" si="100">+D158</f>
        <v>10</v>
      </c>
      <c r="E157" s="88">
        <f t="shared" ref="E157" si="101">+E158</f>
        <v>40</v>
      </c>
      <c r="F157" s="88">
        <f t="shared" ref="F157" si="102">+F158</f>
        <v>20</v>
      </c>
      <c r="G157" s="88">
        <f t="shared" si="45"/>
        <v>100</v>
      </c>
      <c r="H157" s="88">
        <v>100</v>
      </c>
      <c r="I157" s="97">
        <f t="shared" si="75"/>
        <v>1</v>
      </c>
      <c r="J157" s="100"/>
      <c r="K157" s="100"/>
      <c r="L157" s="100"/>
    </row>
    <row r="158" spans="1:12" ht="165">
      <c r="A158" s="129">
        <v>81</v>
      </c>
      <c r="B158" s="92" t="s">
        <v>178</v>
      </c>
      <c r="C158" s="93">
        <v>30</v>
      </c>
      <c r="D158" s="93">
        <v>10</v>
      </c>
      <c r="E158" s="93">
        <v>40</v>
      </c>
      <c r="F158" s="93">
        <v>20</v>
      </c>
      <c r="G158" s="93">
        <f t="shared" si="45"/>
        <v>100</v>
      </c>
      <c r="H158" s="93">
        <v>100</v>
      </c>
      <c r="I158" s="97">
        <f t="shared" si="75"/>
        <v>1</v>
      </c>
      <c r="J158" s="123" t="s">
        <v>309</v>
      </c>
      <c r="K158" s="100"/>
      <c r="L158" s="100"/>
    </row>
    <row r="159" spans="1:12">
      <c r="A159" s="178" t="s">
        <v>179</v>
      </c>
      <c r="B159" s="178"/>
      <c r="C159" s="88">
        <f>+C160</f>
        <v>30</v>
      </c>
      <c r="D159" s="88">
        <f t="shared" ref="D159" si="103">+D160</f>
        <v>10</v>
      </c>
      <c r="E159" s="88">
        <f t="shared" ref="E159" si="104">+E160</f>
        <v>40</v>
      </c>
      <c r="F159" s="88">
        <f t="shared" ref="F159" si="105">+F160</f>
        <v>20</v>
      </c>
      <c r="G159" s="88">
        <f t="shared" si="45"/>
        <v>100</v>
      </c>
      <c r="H159" s="88">
        <v>100</v>
      </c>
      <c r="I159" s="97">
        <f t="shared" si="75"/>
        <v>1</v>
      </c>
      <c r="J159" s="100"/>
      <c r="K159" s="100"/>
      <c r="L159" s="100"/>
    </row>
    <row r="160" spans="1:12" ht="60">
      <c r="A160" s="129">
        <v>82</v>
      </c>
      <c r="B160" s="92" t="s">
        <v>180</v>
      </c>
      <c r="C160" s="93">
        <v>30</v>
      </c>
      <c r="D160" s="93">
        <v>10</v>
      </c>
      <c r="E160" s="93">
        <v>40</v>
      </c>
      <c r="F160" s="93">
        <v>20</v>
      </c>
      <c r="G160" s="93">
        <f t="shared" si="45"/>
        <v>100</v>
      </c>
      <c r="H160" s="93">
        <v>100</v>
      </c>
      <c r="I160" s="97">
        <f t="shared" si="75"/>
        <v>1</v>
      </c>
      <c r="J160" s="100" t="s">
        <v>267</v>
      </c>
      <c r="K160" s="100"/>
      <c r="L160" s="100" t="s">
        <v>265</v>
      </c>
    </row>
    <row r="161" spans="1:12">
      <c r="A161" s="178" t="s">
        <v>181</v>
      </c>
      <c r="B161" s="178"/>
      <c r="C161" s="88">
        <f>+C162</f>
        <v>30</v>
      </c>
      <c r="D161" s="88">
        <f t="shared" ref="D161" si="106">+D162</f>
        <v>10</v>
      </c>
      <c r="E161" s="88">
        <f t="shared" ref="E161" si="107">+E162</f>
        <v>40</v>
      </c>
      <c r="F161" s="88">
        <f t="shared" ref="F161" si="108">+F162</f>
        <v>20</v>
      </c>
      <c r="G161" s="88">
        <f t="shared" si="45"/>
        <v>100</v>
      </c>
      <c r="H161" s="88">
        <v>100</v>
      </c>
      <c r="I161" s="97">
        <f t="shared" si="75"/>
        <v>1</v>
      </c>
      <c r="J161" s="100"/>
      <c r="K161" s="100"/>
      <c r="L161" s="100"/>
    </row>
    <row r="162" spans="1:12" ht="105">
      <c r="A162" s="129">
        <v>83</v>
      </c>
      <c r="B162" s="92" t="s">
        <v>182</v>
      </c>
      <c r="C162" s="93">
        <v>30</v>
      </c>
      <c r="D162" s="93">
        <v>10</v>
      </c>
      <c r="E162" s="93">
        <v>40</v>
      </c>
      <c r="F162" s="93">
        <v>20</v>
      </c>
      <c r="G162" s="93">
        <f t="shared" si="45"/>
        <v>100</v>
      </c>
      <c r="H162" s="93">
        <v>100</v>
      </c>
      <c r="I162" s="97">
        <f t="shared" si="75"/>
        <v>1</v>
      </c>
      <c r="J162" s="123" t="s">
        <v>282</v>
      </c>
      <c r="K162" s="123" t="s">
        <v>283</v>
      </c>
      <c r="L162" s="100"/>
    </row>
    <row r="163" spans="1:12">
      <c r="A163" s="178" t="s">
        <v>183</v>
      </c>
      <c r="B163" s="178"/>
      <c r="C163" s="88">
        <f>+C164</f>
        <v>30</v>
      </c>
      <c r="D163" s="88">
        <f t="shared" ref="D163" si="109">+D164</f>
        <v>10</v>
      </c>
      <c r="E163" s="88">
        <f t="shared" ref="E163" si="110">+E164</f>
        <v>40</v>
      </c>
      <c r="F163" s="88">
        <f t="shared" ref="F163" si="111">+F164</f>
        <v>20</v>
      </c>
      <c r="G163" s="88">
        <f t="shared" si="45"/>
        <v>100</v>
      </c>
      <c r="H163" s="88">
        <v>100</v>
      </c>
      <c r="I163" s="97">
        <f t="shared" si="75"/>
        <v>1</v>
      </c>
      <c r="J163" s="100"/>
      <c r="K163" s="100"/>
      <c r="L163" s="100"/>
    </row>
    <row r="164" spans="1:12" ht="135">
      <c r="A164" s="129">
        <v>84</v>
      </c>
      <c r="B164" s="92" t="s">
        <v>184</v>
      </c>
      <c r="C164" s="93">
        <v>30</v>
      </c>
      <c r="D164" s="93">
        <v>10</v>
      </c>
      <c r="E164" s="93">
        <v>40</v>
      </c>
      <c r="F164" s="93">
        <v>20</v>
      </c>
      <c r="G164" s="93">
        <f t="shared" si="45"/>
        <v>100</v>
      </c>
      <c r="H164" s="93">
        <v>100</v>
      </c>
      <c r="I164" s="97">
        <f t="shared" si="75"/>
        <v>1</v>
      </c>
      <c r="J164" s="123" t="s">
        <v>340</v>
      </c>
      <c r="K164" s="100"/>
      <c r="L164" s="100"/>
    </row>
    <row r="165" spans="1:12" ht="19.5" customHeight="1">
      <c r="A165" s="179" t="s">
        <v>185</v>
      </c>
      <c r="B165" s="179"/>
      <c r="C165" s="101">
        <f>+C166+C171+C176</f>
        <v>150</v>
      </c>
      <c r="D165" s="101">
        <f>+D166+D171+D176</f>
        <v>50</v>
      </c>
      <c r="E165" s="101">
        <f>+E166+E171+E176</f>
        <v>200</v>
      </c>
      <c r="F165" s="101">
        <f>+F166+F171+F176</f>
        <v>100</v>
      </c>
      <c r="G165" s="101">
        <f t="shared" si="45"/>
        <v>500</v>
      </c>
      <c r="H165" s="101">
        <v>500</v>
      </c>
      <c r="I165" s="97">
        <f t="shared" si="75"/>
        <v>1</v>
      </c>
      <c r="J165" s="100"/>
      <c r="K165" s="100"/>
      <c r="L165" s="100"/>
    </row>
    <row r="166" spans="1:12">
      <c r="A166" s="180" t="s">
        <v>186</v>
      </c>
      <c r="B166" s="180"/>
      <c r="C166" s="101">
        <f>+C167+C169</f>
        <v>60</v>
      </c>
      <c r="D166" s="101">
        <f>+D167+D169</f>
        <v>20</v>
      </c>
      <c r="E166" s="101">
        <f>+E167+E169</f>
        <v>80</v>
      </c>
      <c r="F166" s="101">
        <f>+F167+F169</f>
        <v>40</v>
      </c>
      <c r="G166" s="101">
        <f t="shared" si="45"/>
        <v>200</v>
      </c>
      <c r="H166" s="101">
        <v>200</v>
      </c>
      <c r="I166" s="97">
        <f t="shared" si="75"/>
        <v>1</v>
      </c>
      <c r="J166" s="100"/>
      <c r="K166" s="100"/>
      <c r="L166" s="100"/>
    </row>
    <row r="167" spans="1:12" ht="64.150000000000006" customHeight="1">
      <c r="A167" s="178" t="s">
        <v>187</v>
      </c>
      <c r="B167" s="178"/>
      <c r="C167" s="88">
        <f>+C168</f>
        <v>30</v>
      </c>
      <c r="D167" s="88">
        <f t="shared" ref="D167:F167" si="112">+D168</f>
        <v>10</v>
      </c>
      <c r="E167" s="88">
        <f t="shared" si="112"/>
        <v>40</v>
      </c>
      <c r="F167" s="88">
        <f t="shared" si="112"/>
        <v>20</v>
      </c>
      <c r="G167" s="88">
        <f t="shared" si="45"/>
        <v>100</v>
      </c>
      <c r="H167" s="88">
        <v>100</v>
      </c>
      <c r="I167" s="97">
        <f t="shared" si="75"/>
        <v>1</v>
      </c>
      <c r="J167" s="100"/>
      <c r="K167" s="100"/>
      <c r="L167" s="100"/>
    </row>
    <row r="168" spans="1:12" ht="146.44999999999999" customHeight="1">
      <c r="A168" s="129">
        <v>85</v>
      </c>
      <c r="B168" s="103" t="s">
        <v>188</v>
      </c>
      <c r="C168" s="93">
        <v>30</v>
      </c>
      <c r="D168" s="93">
        <v>10</v>
      </c>
      <c r="E168" s="93">
        <v>40</v>
      </c>
      <c r="F168" s="93">
        <v>20</v>
      </c>
      <c r="G168" s="93">
        <f t="shared" si="45"/>
        <v>100</v>
      </c>
      <c r="H168" s="93">
        <v>100</v>
      </c>
      <c r="I168" s="97">
        <f t="shared" si="75"/>
        <v>1</v>
      </c>
      <c r="J168" s="123" t="s">
        <v>268</v>
      </c>
      <c r="K168" s="100"/>
      <c r="L168" s="100" t="s">
        <v>256</v>
      </c>
    </row>
    <row r="169" spans="1:12" ht="19.5" customHeight="1">
      <c r="A169" s="166" t="s">
        <v>189</v>
      </c>
      <c r="B169" s="166"/>
      <c r="C169" s="88">
        <f>+C170</f>
        <v>30</v>
      </c>
      <c r="D169" s="88">
        <f t="shared" ref="D169" si="113">+D170</f>
        <v>10</v>
      </c>
      <c r="E169" s="88">
        <f t="shared" ref="E169" si="114">+E170</f>
        <v>40</v>
      </c>
      <c r="F169" s="88">
        <f t="shared" ref="F169" si="115">+F170</f>
        <v>20</v>
      </c>
      <c r="G169" s="88">
        <f t="shared" si="45"/>
        <v>100</v>
      </c>
      <c r="H169" s="88">
        <v>100</v>
      </c>
      <c r="I169" s="97">
        <f t="shared" si="75"/>
        <v>1</v>
      </c>
      <c r="J169" s="100"/>
      <c r="K169" s="100"/>
      <c r="L169" s="100"/>
    </row>
    <row r="170" spans="1:12" ht="105">
      <c r="A170" s="129">
        <v>86</v>
      </c>
      <c r="B170" s="103" t="s">
        <v>190</v>
      </c>
      <c r="C170" s="93">
        <v>30</v>
      </c>
      <c r="D170" s="93">
        <v>10</v>
      </c>
      <c r="E170" s="93">
        <v>40</v>
      </c>
      <c r="F170" s="93">
        <v>20</v>
      </c>
      <c r="G170" s="93">
        <f t="shared" si="45"/>
        <v>100</v>
      </c>
      <c r="H170" s="93">
        <v>100</v>
      </c>
      <c r="I170" s="97">
        <f t="shared" si="75"/>
        <v>1</v>
      </c>
      <c r="J170" s="123" t="s">
        <v>341</v>
      </c>
      <c r="K170" s="124" t="s">
        <v>345</v>
      </c>
      <c r="L170" s="118" t="s">
        <v>275</v>
      </c>
    </row>
    <row r="171" spans="1:12">
      <c r="A171" s="180" t="s">
        <v>191</v>
      </c>
      <c r="B171" s="180"/>
      <c r="C171" s="101">
        <f>+C172+C174</f>
        <v>60</v>
      </c>
      <c r="D171" s="101">
        <f t="shared" ref="D171:F171" si="116">+D172+D174</f>
        <v>20</v>
      </c>
      <c r="E171" s="101">
        <f t="shared" si="116"/>
        <v>80</v>
      </c>
      <c r="F171" s="101">
        <f t="shared" si="116"/>
        <v>40</v>
      </c>
      <c r="G171" s="101">
        <f t="shared" si="45"/>
        <v>200</v>
      </c>
      <c r="H171" s="101">
        <v>200</v>
      </c>
      <c r="I171" s="97">
        <f t="shared" si="75"/>
        <v>1</v>
      </c>
      <c r="J171" s="100"/>
      <c r="K171" s="100"/>
      <c r="L171" s="100"/>
    </row>
    <row r="172" spans="1:12" ht="42.75" customHeight="1">
      <c r="A172" s="178" t="s">
        <v>192</v>
      </c>
      <c r="B172" s="178"/>
      <c r="C172" s="88">
        <f>+C173</f>
        <v>30</v>
      </c>
      <c r="D172" s="88">
        <f t="shared" ref="D172" si="117">+D173</f>
        <v>10</v>
      </c>
      <c r="E172" s="88">
        <f t="shared" ref="E172" si="118">+E173</f>
        <v>40</v>
      </c>
      <c r="F172" s="88">
        <f t="shared" ref="F172" si="119">+F173</f>
        <v>20</v>
      </c>
      <c r="G172" s="88">
        <f t="shared" si="45"/>
        <v>100</v>
      </c>
      <c r="H172" s="88">
        <v>100</v>
      </c>
      <c r="I172" s="97">
        <f t="shared" si="75"/>
        <v>1</v>
      </c>
      <c r="J172" s="100"/>
      <c r="K172" s="100"/>
      <c r="L172" s="100"/>
    </row>
    <row r="173" spans="1:12" ht="125.25" customHeight="1">
      <c r="A173" s="129">
        <v>87</v>
      </c>
      <c r="B173" s="92" t="s">
        <v>193</v>
      </c>
      <c r="C173" s="93">
        <v>30</v>
      </c>
      <c r="D173" s="93">
        <v>10</v>
      </c>
      <c r="E173" s="93">
        <v>40</v>
      </c>
      <c r="F173" s="93">
        <v>20</v>
      </c>
      <c r="G173" s="93">
        <f t="shared" si="45"/>
        <v>100</v>
      </c>
      <c r="H173" s="93">
        <v>100</v>
      </c>
      <c r="I173" s="97">
        <v>1</v>
      </c>
      <c r="J173" s="123" t="s">
        <v>346</v>
      </c>
      <c r="K173" s="123" t="s">
        <v>347</v>
      </c>
      <c r="L173" s="100"/>
    </row>
    <row r="174" spans="1:12">
      <c r="A174" s="178" t="s">
        <v>194</v>
      </c>
      <c r="B174" s="178"/>
      <c r="C174" s="88">
        <f>+C175</f>
        <v>30</v>
      </c>
      <c r="D174" s="88">
        <f t="shared" ref="D174" si="120">+D175</f>
        <v>10</v>
      </c>
      <c r="E174" s="88">
        <f t="shared" ref="E174" si="121">+E175</f>
        <v>40</v>
      </c>
      <c r="F174" s="88">
        <f t="shared" ref="F174" si="122">+F175</f>
        <v>20</v>
      </c>
      <c r="G174" s="88">
        <f t="shared" si="45"/>
        <v>100</v>
      </c>
      <c r="H174" s="88">
        <v>100</v>
      </c>
      <c r="I174" s="97">
        <f t="shared" si="75"/>
        <v>1</v>
      </c>
      <c r="J174" s="100"/>
      <c r="K174" s="100"/>
      <c r="L174" s="100"/>
    </row>
    <row r="175" spans="1:12" ht="45">
      <c r="A175" s="129">
        <v>88</v>
      </c>
      <c r="B175" s="92" t="s">
        <v>195</v>
      </c>
      <c r="C175" s="93">
        <v>30</v>
      </c>
      <c r="D175" s="93">
        <v>10</v>
      </c>
      <c r="E175" s="93">
        <v>40</v>
      </c>
      <c r="F175" s="93">
        <v>20</v>
      </c>
      <c r="G175" s="93">
        <f t="shared" si="45"/>
        <v>100</v>
      </c>
      <c r="H175" s="93">
        <v>100</v>
      </c>
      <c r="I175" s="97">
        <f t="shared" si="75"/>
        <v>1</v>
      </c>
      <c r="J175" s="123" t="s">
        <v>349</v>
      </c>
      <c r="K175" s="100"/>
      <c r="L175" s="100"/>
    </row>
    <row r="176" spans="1:12">
      <c r="A176" s="180" t="s">
        <v>196</v>
      </c>
      <c r="B176" s="180"/>
      <c r="C176" s="101">
        <f>+C177</f>
        <v>30</v>
      </c>
      <c r="D176" s="101">
        <f t="shared" ref="D176:F176" si="123">+D177</f>
        <v>10</v>
      </c>
      <c r="E176" s="101">
        <f t="shared" si="123"/>
        <v>40</v>
      </c>
      <c r="F176" s="101">
        <f t="shared" si="123"/>
        <v>20</v>
      </c>
      <c r="G176" s="101">
        <f t="shared" si="45"/>
        <v>100</v>
      </c>
      <c r="H176" s="101">
        <v>100</v>
      </c>
      <c r="I176" s="97">
        <f t="shared" si="75"/>
        <v>1</v>
      </c>
      <c r="J176" s="100"/>
      <c r="K176" s="100"/>
      <c r="L176" s="100"/>
    </row>
    <row r="177" spans="1:12" ht="41.45" customHeight="1">
      <c r="A177" s="178" t="s">
        <v>197</v>
      </c>
      <c r="B177" s="178"/>
      <c r="C177" s="88">
        <f>+C178</f>
        <v>30</v>
      </c>
      <c r="D177" s="88">
        <f t="shared" ref="D177:F177" si="124">+D178</f>
        <v>10</v>
      </c>
      <c r="E177" s="88">
        <f t="shared" si="124"/>
        <v>40</v>
      </c>
      <c r="F177" s="88">
        <f t="shared" si="124"/>
        <v>20</v>
      </c>
      <c r="G177" s="88">
        <f t="shared" si="45"/>
        <v>100</v>
      </c>
      <c r="H177" s="88">
        <v>100</v>
      </c>
      <c r="I177" s="97">
        <f t="shared" si="75"/>
        <v>1</v>
      </c>
      <c r="J177" s="100"/>
      <c r="K177" s="100"/>
      <c r="L177" s="100"/>
    </row>
    <row r="178" spans="1:12" ht="75">
      <c r="A178" s="129">
        <v>89</v>
      </c>
      <c r="B178" s="92" t="s">
        <v>198</v>
      </c>
      <c r="C178" s="93">
        <v>30</v>
      </c>
      <c r="D178" s="93">
        <v>10</v>
      </c>
      <c r="E178" s="93">
        <v>40</v>
      </c>
      <c r="F178" s="93">
        <v>20</v>
      </c>
      <c r="G178" s="93">
        <f t="shared" ref="G178:G192" si="125">SUM(C178:F178)</f>
        <v>100</v>
      </c>
      <c r="H178" s="93">
        <v>100</v>
      </c>
      <c r="I178" s="97">
        <f t="shared" si="75"/>
        <v>1</v>
      </c>
      <c r="J178" s="123" t="s">
        <v>350</v>
      </c>
      <c r="K178" s="100"/>
      <c r="L178" s="100"/>
    </row>
    <row r="179" spans="1:12" ht="19.5">
      <c r="A179" s="179" t="s">
        <v>199</v>
      </c>
      <c r="B179" s="179"/>
      <c r="C179" s="101">
        <f>+C180+C188+C185</f>
        <v>150</v>
      </c>
      <c r="D179" s="101">
        <f t="shared" ref="D179:F179" si="126">+D180+D188+D185</f>
        <v>50</v>
      </c>
      <c r="E179" s="101">
        <f t="shared" si="126"/>
        <v>200</v>
      </c>
      <c r="F179" s="101">
        <f t="shared" si="126"/>
        <v>100</v>
      </c>
      <c r="G179" s="101">
        <f t="shared" si="125"/>
        <v>500</v>
      </c>
      <c r="H179" s="101">
        <v>500</v>
      </c>
      <c r="I179" s="97">
        <f t="shared" si="75"/>
        <v>1</v>
      </c>
      <c r="J179" s="100"/>
      <c r="K179" s="100"/>
      <c r="L179" s="100"/>
    </row>
    <row r="180" spans="1:12">
      <c r="A180" s="180" t="s">
        <v>200</v>
      </c>
      <c r="B180" s="180"/>
      <c r="C180" s="101">
        <f>+C181+C183</f>
        <v>60</v>
      </c>
      <c r="D180" s="101">
        <f t="shared" ref="D180:F180" si="127">+D181+D183</f>
        <v>20</v>
      </c>
      <c r="E180" s="101">
        <f t="shared" si="127"/>
        <v>80</v>
      </c>
      <c r="F180" s="101">
        <f t="shared" si="127"/>
        <v>40</v>
      </c>
      <c r="G180" s="101">
        <f t="shared" si="125"/>
        <v>200</v>
      </c>
      <c r="H180" s="101">
        <v>200</v>
      </c>
      <c r="I180" s="97">
        <f t="shared" si="75"/>
        <v>1</v>
      </c>
      <c r="J180" s="100"/>
      <c r="K180" s="100"/>
      <c r="L180" s="100"/>
    </row>
    <row r="181" spans="1:12">
      <c r="A181" s="178" t="s">
        <v>201</v>
      </c>
      <c r="B181" s="178"/>
      <c r="C181" s="88">
        <f>+C182</f>
        <v>30</v>
      </c>
      <c r="D181" s="88">
        <f t="shared" ref="D181" si="128">+D182</f>
        <v>10</v>
      </c>
      <c r="E181" s="88">
        <f t="shared" ref="E181" si="129">+E182</f>
        <v>40</v>
      </c>
      <c r="F181" s="88">
        <f t="shared" ref="F181" si="130">+F182</f>
        <v>20</v>
      </c>
      <c r="G181" s="88">
        <f t="shared" si="125"/>
        <v>100</v>
      </c>
      <c r="H181" s="88">
        <v>100</v>
      </c>
      <c r="I181" s="97">
        <f t="shared" si="75"/>
        <v>1</v>
      </c>
      <c r="J181" s="100"/>
      <c r="K181" s="100"/>
      <c r="L181" s="100"/>
    </row>
    <row r="182" spans="1:12" ht="269.45" customHeight="1">
      <c r="A182" s="129">
        <v>90</v>
      </c>
      <c r="B182" s="92" t="s">
        <v>202</v>
      </c>
      <c r="C182" s="93">
        <v>30</v>
      </c>
      <c r="D182" s="93">
        <v>10</v>
      </c>
      <c r="E182" s="93">
        <v>40</v>
      </c>
      <c r="F182" s="93">
        <v>20</v>
      </c>
      <c r="G182" s="93">
        <f t="shared" si="125"/>
        <v>100</v>
      </c>
      <c r="H182" s="93">
        <v>100</v>
      </c>
      <c r="I182" s="97">
        <f t="shared" si="75"/>
        <v>1</v>
      </c>
      <c r="J182" s="123" t="s">
        <v>329</v>
      </c>
      <c r="K182" s="118"/>
      <c r="L182" s="100" t="s">
        <v>254</v>
      </c>
    </row>
    <row r="183" spans="1:12">
      <c r="A183" s="178" t="s">
        <v>203</v>
      </c>
      <c r="B183" s="178"/>
      <c r="C183" s="88">
        <f>+C184</f>
        <v>30</v>
      </c>
      <c r="D183" s="88">
        <f t="shared" ref="D183" si="131">+D184</f>
        <v>10</v>
      </c>
      <c r="E183" s="88">
        <f t="shared" ref="E183" si="132">+E184</f>
        <v>40</v>
      </c>
      <c r="F183" s="88">
        <f t="shared" ref="F183" si="133">+F184</f>
        <v>20</v>
      </c>
      <c r="G183" s="88">
        <f t="shared" si="125"/>
        <v>100</v>
      </c>
      <c r="H183" s="88">
        <v>100</v>
      </c>
      <c r="I183" s="97">
        <f t="shared" si="75"/>
        <v>1</v>
      </c>
      <c r="J183" s="100"/>
      <c r="K183" s="100"/>
      <c r="L183" s="100"/>
    </row>
    <row r="184" spans="1:12" ht="135">
      <c r="A184" s="119">
        <v>91</v>
      </c>
      <c r="B184" s="92" t="s">
        <v>204</v>
      </c>
      <c r="C184" s="93">
        <v>30</v>
      </c>
      <c r="D184" s="93">
        <v>10</v>
      </c>
      <c r="E184" s="93">
        <v>40</v>
      </c>
      <c r="F184" s="93">
        <v>20</v>
      </c>
      <c r="G184" s="93">
        <f t="shared" si="125"/>
        <v>100</v>
      </c>
      <c r="H184" s="93">
        <v>100</v>
      </c>
      <c r="I184" s="97">
        <f t="shared" si="75"/>
        <v>1</v>
      </c>
      <c r="J184" s="100" t="s">
        <v>252</v>
      </c>
      <c r="L184" s="118" t="s">
        <v>245</v>
      </c>
    </row>
    <row r="185" spans="1:12" ht="15.75" customHeight="1">
      <c r="A185" s="182" t="s">
        <v>205</v>
      </c>
      <c r="B185" s="183"/>
      <c r="C185" s="101">
        <f>+C186</f>
        <v>30</v>
      </c>
      <c r="D185" s="101">
        <f t="shared" ref="D185:F185" si="134">+D186</f>
        <v>10</v>
      </c>
      <c r="E185" s="101">
        <f t="shared" si="134"/>
        <v>40</v>
      </c>
      <c r="F185" s="101">
        <f t="shared" si="134"/>
        <v>20</v>
      </c>
      <c r="G185" s="101">
        <f t="shared" si="125"/>
        <v>100</v>
      </c>
      <c r="H185" s="101">
        <v>100</v>
      </c>
      <c r="I185" s="97">
        <f t="shared" si="75"/>
        <v>1</v>
      </c>
      <c r="J185" s="100"/>
      <c r="K185" s="100"/>
      <c r="L185" s="100"/>
    </row>
    <row r="186" spans="1:12" ht="15" customHeight="1">
      <c r="A186" s="184" t="s">
        <v>206</v>
      </c>
      <c r="B186" s="185"/>
      <c r="C186" s="88">
        <f>+C187</f>
        <v>30</v>
      </c>
      <c r="D186" s="88">
        <f t="shared" ref="D186:F186" si="135">+D187</f>
        <v>10</v>
      </c>
      <c r="E186" s="88">
        <f t="shared" si="135"/>
        <v>40</v>
      </c>
      <c r="F186" s="88">
        <f t="shared" si="135"/>
        <v>20</v>
      </c>
      <c r="G186" s="88">
        <f t="shared" ref="G186:G187" si="136">SUM(C186:F186)</f>
        <v>100</v>
      </c>
      <c r="H186" s="88">
        <v>100</v>
      </c>
      <c r="I186" s="97">
        <f t="shared" si="75"/>
        <v>1</v>
      </c>
      <c r="J186" s="100"/>
      <c r="K186" s="100"/>
      <c r="L186" s="100"/>
    </row>
    <row r="187" spans="1:12" ht="60">
      <c r="A187" s="120">
        <v>92</v>
      </c>
      <c r="B187" s="116" t="s">
        <v>207</v>
      </c>
      <c r="C187" s="93">
        <v>30</v>
      </c>
      <c r="D187" s="93">
        <v>10</v>
      </c>
      <c r="E187" s="93">
        <v>40</v>
      </c>
      <c r="F187" s="93">
        <v>20</v>
      </c>
      <c r="G187" s="93">
        <f t="shared" si="136"/>
        <v>100</v>
      </c>
      <c r="H187" s="93">
        <v>100</v>
      </c>
      <c r="I187" s="97">
        <f t="shared" si="75"/>
        <v>1</v>
      </c>
      <c r="J187" s="100" t="s">
        <v>267</v>
      </c>
      <c r="K187" s="118"/>
      <c r="L187" s="118" t="s">
        <v>265</v>
      </c>
    </row>
    <row r="188" spans="1:12" ht="42" customHeight="1">
      <c r="A188" s="186" t="s">
        <v>208</v>
      </c>
      <c r="B188" s="187"/>
      <c r="C188" s="101">
        <f>+C189+C191</f>
        <v>60</v>
      </c>
      <c r="D188" s="101">
        <f t="shared" ref="D188" si="137">+D189+D191</f>
        <v>20</v>
      </c>
      <c r="E188" s="101">
        <f t="shared" ref="E188" si="138">+E189+E191</f>
        <v>80</v>
      </c>
      <c r="F188" s="101">
        <f t="shared" ref="F188" si="139">+F189+F191</f>
        <v>40</v>
      </c>
      <c r="G188" s="101">
        <f t="shared" si="125"/>
        <v>200</v>
      </c>
      <c r="H188" s="101">
        <v>200</v>
      </c>
      <c r="I188" s="97">
        <f t="shared" si="75"/>
        <v>1</v>
      </c>
      <c r="J188" s="100"/>
      <c r="K188" s="100"/>
      <c r="L188" s="100"/>
    </row>
    <row r="189" spans="1:12" ht="15" customHeight="1">
      <c r="A189" s="188" t="s">
        <v>209</v>
      </c>
      <c r="B189" s="189"/>
      <c r="C189" s="88">
        <f>+C190</f>
        <v>30</v>
      </c>
      <c r="D189" s="88">
        <f t="shared" ref="D189" si="140">+D190</f>
        <v>10</v>
      </c>
      <c r="E189" s="88">
        <f t="shared" ref="E189" si="141">+E190</f>
        <v>40</v>
      </c>
      <c r="F189" s="88">
        <f t="shared" ref="F189" si="142">+F190</f>
        <v>20</v>
      </c>
      <c r="G189" s="88">
        <f t="shared" si="125"/>
        <v>100</v>
      </c>
      <c r="H189" s="88">
        <v>100</v>
      </c>
      <c r="I189" s="97">
        <f t="shared" si="75"/>
        <v>1</v>
      </c>
      <c r="J189" s="100"/>
      <c r="K189" s="100"/>
      <c r="L189" s="100"/>
    </row>
    <row r="190" spans="1:12" ht="167.45" customHeight="1">
      <c r="A190" s="119">
        <v>93</v>
      </c>
      <c r="B190" s="92" t="s">
        <v>210</v>
      </c>
      <c r="C190" s="93">
        <v>30</v>
      </c>
      <c r="D190" s="93">
        <v>10</v>
      </c>
      <c r="E190" s="93">
        <v>40</v>
      </c>
      <c r="F190" s="93">
        <v>20</v>
      </c>
      <c r="G190" s="93">
        <f t="shared" si="125"/>
        <v>100</v>
      </c>
      <c r="H190" s="93">
        <v>100</v>
      </c>
      <c r="I190" s="97">
        <f t="shared" si="75"/>
        <v>1</v>
      </c>
      <c r="J190" s="100" t="s">
        <v>252</v>
      </c>
      <c r="K190" s="100"/>
      <c r="L190" s="118" t="s">
        <v>246</v>
      </c>
    </row>
    <row r="191" spans="1:12" ht="30" customHeight="1">
      <c r="A191" s="178" t="s">
        <v>211</v>
      </c>
      <c r="B191" s="178"/>
      <c r="C191" s="88">
        <f>+C192</f>
        <v>30</v>
      </c>
      <c r="D191" s="88">
        <f t="shared" ref="D191" si="143">+D192</f>
        <v>10</v>
      </c>
      <c r="E191" s="88">
        <f t="shared" ref="E191" si="144">+E192</f>
        <v>40</v>
      </c>
      <c r="F191" s="88">
        <f t="shared" ref="F191" si="145">+F192</f>
        <v>20</v>
      </c>
      <c r="G191" s="88">
        <f t="shared" si="125"/>
        <v>100</v>
      </c>
      <c r="H191" s="88">
        <v>100</v>
      </c>
      <c r="I191" s="97">
        <f t="shared" si="75"/>
        <v>1</v>
      </c>
      <c r="J191" s="100"/>
      <c r="K191" s="100"/>
      <c r="L191" s="100"/>
    </row>
    <row r="192" spans="1:12" ht="180">
      <c r="A192" s="91">
        <v>94</v>
      </c>
      <c r="B192" s="92" t="s">
        <v>212</v>
      </c>
      <c r="C192" s="93">
        <v>30</v>
      </c>
      <c r="D192" s="93">
        <v>10</v>
      </c>
      <c r="E192" s="93">
        <v>40</v>
      </c>
      <c r="F192" s="93">
        <v>20</v>
      </c>
      <c r="G192" s="93">
        <f t="shared" si="125"/>
        <v>100</v>
      </c>
      <c r="H192" s="93">
        <v>100</v>
      </c>
      <c r="I192" s="97">
        <f t="shared" si="75"/>
        <v>1</v>
      </c>
      <c r="J192" s="100" t="s">
        <v>252</v>
      </c>
      <c r="K192" s="118"/>
      <c r="L192" s="118" t="s">
        <v>247</v>
      </c>
    </row>
  </sheetData>
  <autoFilter ref="A10:L192" xr:uid="{00000000-0009-0000-0000-000001000000}"/>
  <mergeCells count="102">
    <mergeCell ref="A179:B179"/>
    <mergeCell ref="A180:B180"/>
    <mergeCell ref="A181:B181"/>
    <mergeCell ref="A183:B183"/>
    <mergeCell ref="A185:B185"/>
    <mergeCell ref="A186:B186"/>
    <mergeCell ref="A188:B188"/>
    <mergeCell ref="A189:B189"/>
    <mergeCell ref="A191:B191"/>
    <mergeCell ref="A165:B165"/>
    <mergeCell ref="A166:B166"/>
    <mergeCell ref="A167:B167"/>
    <mergeCell ref="A169:B169"/>
    <mergeCell ref="A171:B171"/>
    <mergeCell ref="A172:B172"/>
    <mergeCell ref="A174:B174"/>
    <mergeCell ref="A176:B176"/>
    <mergeCell ref="A177:B177"/>
    <mergeCell ref="A146:B146"/>
    <mergeCell ref="A148:B148"/>
    <mergeCell ref="A150:B150"/>
    <mergeCell ref="A153:B153"/>
    <mergeCell ref="A155:B155"/>
    <mergeCell ref="A157:B157"/>
    <mergeCell ref="A159:B159"/>
    <mergeCell ref="A161:B161"/>
    <mergeCell ref="A163:B163"/>
    <mergeCell ref="A120:B120"/>
    <mergeCell ref="A123:B123"/>
    <mergeCell ref="A127:B127"/>
    <mergeCell ref="A129:B129"/>
    <mergeCell ref="A131:B131"/>
    <mergeCell ref="A133:B133"/>
    <mergeCell ref="A140:B140"/>
    <mergeCell ref="A142:B142"/>
    <mergeCell ref="A144:B144"/>
    <mergeCell ref="A103:B103"/>
    <mergeCell ref="A105:B105"/>
    <mergeCell ref="A106:B106"/>
    <mergeCell ref="A108:B108"/>
    <mergeCell ref="A110:B110"/>
    <mergeCell ref="A112:B112"/>
    <mergeCell ref="A114:B114"/>
    <mergeCell ref="A116:B116"/>
    <mergeCell ref="A118:B118"/>
    <mergeCell ref="A88:B88"/>
    <mergeCell ref="A90:B90"/>
    <mergeCell ref="A91:B91"/>
    <mergeCell ref="A92:B92"/>
    <mergeCell ref="A94:B94"/>
    <mergeCell ref="A95:B95"/>
    <mergeCell ref="A98:B98"/>
    <mergeCell ref="A100:B100"/>
    <mergeCell ref="A102:B102"/>
    <mergeCell ref="A72:B72"/>
    <mergeCell ref="A73:B73"/>
    <mergeCell ref="A74:B74"/>
    <mergeCell ref="A76:B76"/>
    <mergeCell ref="A77:B77"/>
    <mergeCell ref="A79:B79"/>
    <mergeCell ref="A84:B84"/>
    <mergeCell ref="A85:B85"/>
    <mergeCell ref="A87:B87"/>
    <mergeCell ref="A51:B51"/>
    <mergeCell ref="A55:B55"/>
    <mergeCell ref="A57:B57"/>
    <mergeCell ref="A60:B60"/>
    <mergeCell ref="A63:B63"/>
    <mergeCell ref="A65:B65"/>
    <mergeCell ref="A67:B67"/>
    <mergeCell ref="A69:B69"/>
    <mergeCell ref="A70:B70"/>
    <mergeCell ref="A30:B30"/>
    <mergeCell ref="A35:B35"/>
    <mergeCell ref="A38:B38"/>
    <mergeCell ref="A39:B39"/>
    <mergeCell ref="A43:B43"/>
    <mergeCell ref="A44:B44"/>
    <mergeCell ref="A46:B46"/>
    <mergeCell ref="A47:B47"/>
    <mergeCell ref="A49:B49"/>
    <mergeCell ref="A9:B9"/>
    <mergeCell ref="A10:B10"/>
    <mergeCell ref="A15:B15"/>
    <mergeCell ref="A18:B18"/>
    <mergeCell ref="A21:B21"/>
    <mergeCell ref="A22:B22"/>
    <mergeCell ref="A25:B25"/>
    <mergeCell ref="A27:B27"/>
    <mergeCell ref="A28:B28"/>
    <mergeCell ref="C1:J1"/>
    <mergeCell ref="C2:J2"/>
    <mergeCell ref="A3:L3"/>
    <mergeCell ref="A4:D4"/>
    <mergeCell ref="E4:L4"/>
    <mergeCell ref="A5:D5"/>
    <mergeCell ref="E5:L5"/>
    <mergeCell ref="A6:L6"/>
    <mergeCell ref="A8:B8"/>
    <mergeCell ref="K8:L8"/>
    <mergeCell ref="A1:B2"/>
    <mergeCell ref="K1:L2"/>
  </mergeCells>
  <conditionalFormatting sqref="G1:I6 G933:I1048576">
    <cfRule type="cellIs" dxfId="5" priority="28" operator="lessThan">
      <formula>60</formula>
    </cfRule>
    <cfRule type="cellIs" dxfId="4" priority="29" operator="between">
      <formula>60</formula>
      <formula>80</formula>
    </cfRule>
    <cfRule type="cellIs" dxfId="3" priority="30" operator="greaterThan">
      <formula>80</formula>
    </cfRule>
  </conditionalFormatting>
  <hyperlinks>
    <hyperlink ref="J11" r:id="rId1" xr:uid="{E0E5794C-60E2-40CE-8DAB-0C00C1315170}"/>
    <hyperlink ref="J29" r:id="rId2" xr:uid="{43502D14-D432-4C86-B22B-004CE0B1876B}"/>
    <hyperlink ref="J96" r:id="rId3" xr:uid="{089E429B-C51E-4E95-A41C-58B97C93BBB5}"/>
    <hyperlink ref="J104" r:id="rId4" xr:uid="{AB7A00CC-1CE9-4D78-B1FD-8628F53E5208}"/>
    <hyperlink ref="J168" r:id="rId5" xr:uid="{D86240EB-85B5-474F-81CA-DF391FA31BFD}"/>
    <hyperlink ref="J121" r:id="rId6" xr:uid="{DF47B3C9-B1FB-4E5E-9DBF-12301DD28033}"/>
    <hyperlink ref="J124" r:id="rId7" xr:uid="{CD0CF0C0-7CA0-44CF-84C9-E18D6DCBC27E}"/>
    <hyperlink ref="J125" r:id="rId8" xr:uid="{7FDB567D-B5A1-499E-9F10-5120963F0D65}"/>
    <hyperlink ref="J126" r:id="rId9" xr:uid="{F20D126F-2CF4-4DCB-970D-6857AB392D98}"/>
    <hyperlink ref="J145" r:id="rId10" xr:uid="{8429C7EF-7F03-43F8-B619-5BBB7354110F}"/>
    <hyperlink ref="J12" r:id="rId11" xr:uid="{E1C5C0F3-0F00-4100-94CE-C4B6BB6889ED}"/>
    <hyperlink ref="K12" r:id="rId12" xr:uid="{3545C506-D288-42F0-9370-987F6C6EAD11}"/>
    <hyperlink ref="J14" r:id="rId13" xr:uid="{1ADDCF10-2532-42B6-8C93-A6D26E24F18A}"/>
    <hyperlink ref="J16" r:id="rId14" xr:uid="{64BE2BD9-F85A-4061-ACCF-62F3C7D07EDD}"/>
    <hyperlink ref="K16" r:id="rId15" xr:uid="{27270517-66B1-43DF-BC70-CCD2774C2213}"/>
    <hyperlink ref="J19" r:id="rId16" xr:uid="{79FB76BF-EF6A-41EE-AF23-481E7165F77C}"/>
    <hyperlink ref="J162" r:id="rId17" xr:uid="{7C77451D-5310-49E6-985A-E78AFD98EEBD}"/>
    <hyperlink ref="K162" r:id="rId18" xr:uid="{1BC6B9B5-93B0-4C1C-A7EA-8921FF370466}"/>
    <hyperlink ref="J42" r:id="rId19" display="https://drive.google.com/file/d/15yi0xHTdu_xQDoSFIlF12qOZGJJWLzjv/view?usp=drive_link" xr:uid="{F003CEF7-5483-40DB-B833-225CDD112A4F}"/>
    <hyperlink ref="J48" r:id="rId20" xr:uid="{697C3378-323E-48AF-A78E-2714EE545727}"/>
    <hyperlink ref="J50" r:id="rId21" display="https://drive.google.com/file/d/15yi0xHTdu_xQDoSFIlF12qOZGJJWLzjv/view?usp=drive_link" xr:uid="{54620DA4-4D41-45E1-BAE7-59F0069FB40F}"/>
    <hyperlink ref="J52" r:id="rId22" xr:uid="{D6445490-A187-4735-AF5C-12FB90AAA1AD}"/>
    <hyperlink ref="J53" r:id="rId23" xr:uid="{47E0B931-1413-452A-9861-4126EB21CD34}"/>
    <hyperlink ref="J54" r:id="rId24" xr:uid="{BB20BBFE-B02E-4BCA-BC7E-E075DBE2536F}"/>
    <hyperlink ref="J56" r:id="rId25" xr:uid="{08118154-D08E-4C70-921E-AA29EC78F4CE}"/>
    <hyperlink ref="J58" r:id="rId26" xr:uid="{935A7370-B290-4481-91BD-E7CA9C3415C8}"/>
    <hyperlink ref="J59" r:id="rId27" xr:uid="{FD193E6F-CAF2-4A43-A2BC-8BB1570EC3EF}"/>
    <hyperlink ref="J61" r:id="rId28" xr:uid="{A7AEB0D1-F336-4B62-B94A-6A93803A6297}"/>
    <hyperlink ref="J62" r:id="rId29" xr:uid="{7D16304C-0FA0-42AE-B487-55E5BF048A72}"/>
    <hyperlink ref="J64" r:id="rId30" xr:uid="{0D1E4008-908D-4952-998A-871658AD753C}"/>
    <hyperlink ref="J66" r:id="rId31" xr:uid="{29AB6776-69CC-4F9D-AD2F-AFAD41CE1CD1}"/>
    <hyperlink ref="J68" r:id="rId32" xr:uid="{050BD6E7-8008-4F4C-98B5-50BD43B0FB72}"/>
    <hyperlink ref="J111" r:id="rId33" xr:uid="{D8550C1F-1A38-462E-8927-CD6D7C90C3A6}"/>
    <hyperlink ref="J113" r:id="rId34" xr:uid="{F3076E95-0CEB-4C92-8765-E043E18CC66F}"/>
    <hyperlink ref="J115" r:id="rId35" xr:uid="{0D3EDFA7-E783-4518-8F0C-9993914E472B}"/>
    <hyperlink ref="J117" r:id="rId36" xr:uid="{E3E9E570-E0EA-49CF-B00F-9FFCF2C41921}"/>
    <hyperlink ref="J128" r:id="rId37" xr:uid="{058481AA-582F-4C49-B18C-B127C44EFE54}"/>
    <hyperlink ref="J132" r:id="rId38" xr:uid="{2DA5EFEF-C994-4127-80A5-5C8C583B2444}"/>
    <hyperlink ref="J23" r:id="rId39" xr:uid="{5BB20B41-9B97-4D3B-A6F5-163B251DE77B}"/>
    <hyperlink ref="J24" r:id="rId40" xr:uid="{5FB4E525-A3B1-4055-A542-088EEBC12168}"/>
    <hyperlink ref="J147" r:id="rId41" xr:uid="{E97D51F2-4E7B-44DD-A084-084203F0382A}"/>
    <hyperlink ref="J149" r:id="rId42" xr:uid="{6AC0104B-7943-4F9B-A2E2-5AD07355D64B}"/>
    <hyperlink ref="J154" r:id="rId43" xr:uid="{72199F2E-A0F6-48B2-BD2E-81919861D5AC}"/>
    <hyperlink ref="J158" r:id="rId44" xr:uid="{C60AA520-8888-45E9-B43F-C77E74C67586}"/>
    <hyperlink ref="K125" r:id="rId45" xr:uid="{C7A43A80-D99A-427F-BAA0-C7E907EB7D59}"/>
    <hyperlink ref="L125" r:id="rId46" xr:uid="{C3749C73-1F46-4919-9C2E-EF836847C689}"/>
    <hyperlink ref="K126" r:id="rId47" xr:uid="{CC1C44B8-9021-43BB-814E-FB783690735E}"/>
    <hyperlink ref="L126" r:id="rId48" xr:uid="{376A03EF-ED76-4109-ACD2-F679391ACD63}"/>
    <hyperlink ref="J134" r:id="rId49" xr:uid="{DC65AAF2-D8EE-4C49-938A-307F3D1F20F5}"/>
    <hyperlink ref="J136" r:id="rId50" xr:uid="{232DEC8C-780A-4CE1-953E-FAFEA5A1F00A}"/>
    <hyperlink ref="K136" r:id="rId51" xr:uid="{6C75E289-BC2B-465A-B0E8-E7D0BAE712D7}"/>
    <hyperlink ref="J137" r:id="rId52" xr:uid="{1E9DD363-643E-4907-845F-75DD9A5FD191}"/>
    <hyperlink ref="J138" r:id="rId53" xr:uid="{AB726510-7165-4DD6-A5AF-93F5C3B9A854}"/>
    <hyperlink ref="K138" r:id="rId54" xr:uid="{EA2DB804-5D37-4876-905F-0013E540CCA8}"/>
    <hyperlink ref="J139" r:id="rId55" xr:uid="{E711017F-415C-48A8-8F1E-5C8A521F1507}"/>
    <hyperlink ref="J143" r:id="rId56" xr:uid="{6F69C643-C3D1-46C4-9ACF-4B6591B28732}"/>
    <hyperlink ref="J152" r:id="rId57" xr:uid="{07F72B28-1DB7-464F-84E3-694386B0E7A3}"/>
    <hyperlink ref="K154" r:id="rId58" xr:uid="{275EAB14-2F00-4484-841F-AEAC1EF482B5}"/>
    <hyperlink ref="J31" r:id="rId59" xr:uid="{288F6E68-4AC0-42AE-9987-E319C28EB4F0}"/>
    <hyperlink ref="K31" r:id="rId60" xr:uid="{C0ED3104-0EAF-4F6D-BE1E-154F53612B53}"/>
    <hyperlink ref="J32" r:id="rId61" xr:uid="{A37DE9B1-AE46-4E1B-B5A8-3D8B79F120AB}"/>
    <hyperlink ref="J37" r:id="rId62" xr:uid="{A6C1849A-FAA1-453C-BC22-6E3AFB689BDD}"/>
    <hyperlink ref="J109" r:id="rId63" xr:uid="{7449674C-38C5-4A52-A496-9EFF829E6B69}"/>
    <hyperlink ref="J182" r:id="rId64" xr:uid="{BB95B214-3CAA-4DB0-8FEF-6D346168278D}"/>
    <hyperlink ref="J75" r:id="rId65" xr:uid="{A7A8D85B-8257-4584-AF5E-796ED5497FC5}"/>
    <hyperlink ref="J76" r:id="rId66" xr:uid="{9240CAC8-D7D9-4DE7-9C6A-8658B0E12DC5}"/>
    <hyperlink ref="J81" r:id="rId67" xr:uid="{52B02409-9682-41E1-8707-903405376917}"/>
    <hyperlink ref="J82" r:id="rId68" xr:uid="{C8B523A2-E691-4B1F-A71F-6A8E7A41738B}"/>
    <hyperlink ref="J83" r:id="rId69" xr:uid="{12BAC046-170C-46AE-AEA1-1E54854DD042}"/>
    <hyperlink ref="J93" r:id="rId70" xr:uid="{AB95B21F-4B7F-4AA2-BA29-1D82B7CE9135}"/>
    <hyperlink ref="K104" r:id="rId71" xr:uid="{5FD839F2-C992-4031-B8DB-35B034FB6CC8}"/>
    <hyperlink ref="J97" r:id="rId72" xr:uid="{AEC4D4FF-CD5D-4F1B-982F-BBE46A826E1D}"/>
    <hyperlink ref="J33" r:id="rId73" xr:uid="{08ED57A0-68B8-49CE-B684-02D1F0762A2E}"/>
    <hyperlink ref="J80" r:id="rId74" xr:uid="{ED8EED69-DEA8-428A-8B07-2470F8BEA436}"/>
    <hyperlink ref="J107" r:id="rId75" xr:uid="{08783F20-31AB-47BE-9C51-F8E1227287E8}"/>
    <hyperlink ref="J36" r:id="rId76" xr:uid="{E60D9A13-A0B2-40B8-AB9D-AF345646DB86}"/>
    <hyperlink ref="J40" r:id="rId77" xr:uid="{FEA14440-5F96-4444-8973-1F8D2A9FE264}"/>
    <hyperlink ref="J41" r:id="rId78" xr:uid="{C29AEBD9-F0F6-4280-B86B-C3A05D8222E3}"/>
    <hyperlink ref="J45" r:id="rId79" xr:uid="{D3D535DF-C03A-4A31-959F-56BB0EACFEC0}"/>
    <hyperlink ref="J141" r:id="rId80" xr:uid="{72961CCA-9EEA-4B20-8FC3-9C5BFCAFE75B}"/>
    <hyperlink ref="J151" r:id="rId81" xr:uid="{7B5EE1ED-7488-4C36-A57F-4D20F5093530}"/>
    <hyperlink ref="J156" r:id="rId82" xr:uid="{2F6C7AC8-FE1F-4C9D-9CA8-7614A4A0567E}"/>
    <hyperlink ref="J164" r:id="rId83" xr:uid="{D8E91DAA-27FE-4BA0-93D4-E8C915A3B0A0}"/>
    <hyperlink ref="J170" r:id="rId84" xr:uid="{DD21CDA7-A08B-432C-85FC-75E768BF9BA3}"/>
    <hyperlink ref="J135" r:id="rId85" xr:uid="{701C92B0-710E-43B6-A88E-F9DE1F187D20}"/>
    <hyperlink ref="J122" r:id="rId86" xr:uid="{C1D92002-C32B-4E5C-877B-5C73240E130F}"/>
    <hyperlink ref="J71" r:id="rId87" xr:uid="{BE6A1731-0D7F-43F6-8EB8-4591174AA3E5}"/>
    <hyperlink ref="K170" r:id="rId88" xr:uid="{1AD8833A-8172-4332-AF81-2A2DBCD78A00}"/>
    <hyperlink ref="J173" r:id="rId89" xr:uid="{92335F53-B8D4-46AC-B98B-1E7227B02309}"/>
    <hyperlink ref="K173" r:id="rId90" xr:uid="{69441543-CCE7-4D5C-AA02-FF552ACC26C3}"/>
    <hyperlink ref="J99" r:id="rId91" xr:uid="{C87594A7-9873-4B99-A075-1B25C0D924BA}"/>
    <hyperlink ref="J101" r:id="rId92" xr:uid="{FEA7CDC8-FC63-42AC-9DA8-6FE6358B4C8E}"/>
    <hyperlink ref="J178" r:id="rId93" xr:uid="{D34EC717-BC4D-4F70-B8AC-2BC9CBB6EAAE}"/>
    <hyperlink ref="J13" r:id="rId94" xr:uid="{8FD30DDC-82B9-48D9-80C7-D9C41A7C59F0}"/>
    <hyperlink ref="J34" r:id="rId95" xr:uid="{6BC2BDBA-ADFC-414E-BED7-52593C62071B}"/>
    <hyperlink ref="K99" r:id="rId96" xr:uid="{8856EFCA-1897-4E12-B453-610F8FA18263}"/>
    <hyperlink ref="K101" r:id="rId97" xr:uid="{EAB4CA50-0592-4561-8D9D-4C6A6029478A}"/>
    <hyperlink ref="J17" r:id="rId98" xr:uid="{DE73BC3F-CFEF-48AD-8F37-DAAA7BC62B6F}"/>
  </hyperlinks>
  <pageMargins left="0.7" right="0.7" top="0.75" bottom="0.75" header="0.3" footer="0.3"/>
  <pageSetup paperSize="9" orientation="portrait" r:id="rId99"/>
  <drawing r:id="rId100"/>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Hoja2!$D$3:$D$4</xm:f>
          </x14:formula1>
          <xm:sqref>E26 E29 E45 E48 E50 E56 E64 E66 E68 E71 E75 E78 E86 E89 E93 E99 E101 E104 E107 E109 E111 E113 E115 E117 E119 E128 E130 E132 E141 E143 E145 E147 E149 E154 E156 E158 E160 E162 E164 E168 E170 E173 E175 E178 E182 E184 E187 E190 E192 E11:E14 E16:E17 E19:E20 E23:E24 E31:E34 E36:E37 E40:E42 E52:E54 E58:E59 E61:E62 E80:E83 E96:E97 E121:E122 E124:E126 E134:E139 E151:E152</xm:sqref>
        </x14:dataValidation>
        <x14:dataValidation type="list" allowBlank="1" showInputMessage="1" showErrorMessage="1" xr:uid="{00000000-0002-0000-0100-000001000000}">
          <x14:formula1>
            <xm:f>Hoja2!$C$3:$C$4</xm:f>
          </x14:formula1>
          <xm:sqref>D26 D29 D45 D48 D50 D56 D64 D66 D68 D71 D75 D78 D86 D89 D93 D99 D101 D104 D107 D109 D111 D113 D115 D117 D119 D128 D130 D132 D141 D143 D145 D147 D149 D154 D156 D158 D160 D162 D164 D168 D170 D173 D175 D178 D182 D184 D187 D190 D192 D11:D14 D16:D17 D19:D20 D23:D24 D31:D34 D36:D37 D40:D42 D52:D54 D58:D59 D61:D62 D80:D83 D96:D97 D121:D122 D124:D126 D134:D139 D151:D152</xm:sqref>
        </x14:dataValidation>
        <x14:dataValidation type="list" allowBlank="1" showInputMessage="1" showErrorMessage="1" xr:uid="{00000000-0002-0000-0100-000002000000}">
          <x14:formula1>
            <xm:f>Hoja2!$E$3:$E$4</xm:f>
          </x14:formula1>
          <xm:sqref>F26 F29 F45 F48 F50 F56 F64 F66 F68 F71 F75 F78 F86 F89 F93 F99 F101 F104 F107 F109 F111 F113 F115 F117 F119 F128 F130 F132 F141 F143 F145 F147 F149 F154 F156 F158 F160 F162 F164 F168 F170 F173 F175 F178 F182 F184 F187 F190 F192 F11:F14 F16:F17 F19:F20 F23:F24 F31:F34 F36:F37 F40:F42 F52:F54 F58:F59 F61:F62 F80:F83 F96:F97 F121:F122 F124:F126 F134:F139 F151:F152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6"/>
  <sheetViews>
    <sheetView topLeftCell="A180" workbookViewId="0">
      <selection activeCell="E183" sqref="E183:E198"/>
    </sheetView>
  </sheetViews>
  <sheetFormatPr baseColWidth="10" defaultColWidth="11.42578125" defaultRowHeight="15"/>
  <cols>
    <col min="1" max="1" width="11.42578125" style="8"/>
    <col min="2" max="2" width="62.5703125" style="61" customWidth="1"/>
    <col min="3" max="3" width="11.42578125" style="7"/>
    <col min="4" max="4" width="11.42578125" style="8"/>
    <col min="5" max="5" width="27.5703125" style="62" customWidth="1"/>
    <col min="6" max="6" width="24.7109375" style="7" customWidth="1"/>
    <col min="7" max="7" width="16" style="63" customWidth="1"/>
    <col min="8" max="8" width="16.42578125" style="63" customWidth="1"/>
    <col min="9" max="9" width="11.42578125" style="8"/>
    <col min="10" max="10" width="13.85546875" style="8" customWidth="1"/>
    <col min="11" max="16384" width="11.42578125" style="8"/>
  </cols>
  <sheetData>
    <row r="1" spans="1:10">
      <c r="A1" s="190" t="s">
        <v>213</v>
      </c>
      <c r="B1" s="190"/>
      <c r="C1" s="190"/>
    </row>
    <row r="2" spans="1:10">
      <c r="A2" s="64"/>
      <c r="B2" s="65"/>
      <c r="C2" s="64"/>
    </row>
    <row r="3" spans="1:10" ht="30">
      <c r="A3" s="66" t="s">
        <v>214</v>
      </c>
      <c r="B3" s="67" t="s">
        <v>215</v>
      </c>
      <c r="C3" s="68" t="s">
        <v>24</v>
      </c>
      <c r="E3" s="69" t="s">
        <v>216</v>
      </c>
      <c r="F3" s="68" t="s">
        <v>217</v>
      </c>
      <c r="G3" s="70" t="s">
        <v>218</v>
      </c>
      <c r="H3" s="71" t="s">
        <v>219</v>
      </c>
      <c r="I3" s="69" t="s">
        <v>220</v>
      </c>
      <c r="J3" s="69" t="s">
        <v>221</v>
      </c>
    </row>
    <row r="4" spans="1:10" ht="30">
      <c r="A4" s="7">
        <v>1</v>
      </c>
      <c r="B4" s="72" t="str">
        <f>+'A53a CUESTIONARIO'!A8</f>
        <v>100-00  COMPONENTE ENTORNO DE CONTROL</v>
      </c>
      <c r="C4" s="73">
        <f>+'A53a CUESTIONARIO'!G8</f>
        <v>3600</v>
      </c>
      <c r="E4" s="74" t="str">
        <f>+B4</f>
        <v>100-00  COMPONENTE ENTORNO DE CONTROL</v>
      </c>
      <c r="F4" s="75" t="e">
        <f>+B10+B14+B18+B24+B27+B30+B36+B40+B45+B48+B51+B53+B59+B61+B64+B67+B70+B72+B74+B79</f>
        <v>#REF!</v>
      </c>
      <c r="G4" s="76" t="e">
        <f>+F4*100</f>
        <v>#REF!</v>
      </c>
      <c r="H4" s="76">
        <f>+C4</f>
        <v>3600</v>
      </c>
      <c r="I4" s="81">
        <v>1</v>
      </c>
      <c r="J4" s="82" t="e">
        <f>(H4*100%)/G4</f>
        <v>#REF!</v>
      </c>
    </row>
    <row r="5" spans="1:10" ht="30">
      <c r="A5" s="75">
        <v>2</v>
      </c>
      <c r="B5" s="77" t="str">
        <f>+'A53a CUESTIONARIO'!A9</f>
        <v xml:space="preserve">PCI-TSC/110-00 PRINCIPIO INTEGRIDAD Y VALORES ÉTICOS </v>
      </c>
      <c r="C5" s="75">
        <f>+'A53a CUESTIONARIO'!G9</f>
        <v>800</v>
      </c>
      <c r="E5" s="74" t="str">
        <f>+B80</f>
        <v>200-00 COMPONENTE EVALUACIÓN DE LOS RIESGOS</v>
      </c>
      <c r="F5" s="75" t="e">
        <f>+B84+B87+B92+B95+B98</f>
        <v>#REF!</v>
      </c>
      <c r="G5" s="76" t="e">
        <f>+F5*100</f>
        <v>#REF!</v>
      </c>
      <c r="H5" s="76">
        <f>+C80</f>
        <v>800</v>
      </c>
      <c r="I5" s="81">
        <v>1</v>
      </c>
      <c r="J5" s="82" t="e">
        <f>(H5*100%)/G5</f>
        <v>#REF!</v>
      </c>
    </row>
    <row r="6" spans="1:10" ht="30">
      <c r="A6" s="7">
        <v>3</v>
      </c>
      <c r="B6" s="77" t="str">
        <f>+'A53a CUESTIONARIO'!A10</f>
        <v>NCI-TSC/111-00 Compromiso y ejemplo de las máximas autoridades y directivos con la ética y protección de los recursos públicos</v>
      </c>
      <c r="C6" s="75">
        <f>+'A53a CUESTIONARIO'!G10</f>
        <v>400</v>
      </c>
      <c r="E6" s="74" t="str">
        <f>+B99</f>
        <v>300-00 COMPONENTE ACTIVIDADES DE CONTROL</v>
      </c>
      <c r="F6" s="75" t="e">
        <f>+B103+B107+B109+B111+B116+B118+B120+B122+B124+B126+B128+B130+B132+B134+B136+B138+B140+B142+B144+B146+B148+B150+B152+B154+B156+B158+B160+B162+B164</f>
        <v>#REF!</v>
      </c>
      <c r="G6" s="76" t="e">
        <f>+F6*100</f>
        <v>#REF!</v>
      </c>
      <c r="H6" s="76">
        <f>+C99</f>
        <v>4000</v>
      </c>
      <c r="I6" s="81">
        <v>1</v>
      </c>
      <c r="J6" s="82" t="e">
        <f>(H6*100%)/G6</f>
        <v>#REF!</v>
      </c>
    </row>
    <row r="7" spans="1:10" ht="45">
      <c r="A7" s="75">
        <v>4</v>
      </c>
      <c r="B7" s="77">
        <f>+'A53a CUESTIONARIO'!A11</f>
        <v>1</v>
      </c>
      <c r="C7" s="75">
        <f>+'A53a CUESTIONARIO'!G11</f>
        <v>100</v>
      </c>
      <c r="E7" s="74" t="str">
        <f>+B165</f>
        <v>400-00 COMPONENTE INFORMACIÓN Y COMUNICACIÓN</v>
      </c>
      <c r="F7" s="75" t="e">
        <f>+B169+B171+B174+B176+B180+B182</f>
        <v>#REF!</v>
      </c>
      <c r="G7" s="76" t="e">
        <f>+F7*100</f>
        <v>#REF!</v>
      </c>
      <c r="H7" s="76">
        <f>+C165</f>
        <v>500</v>
      </c>
      <c r="I7" s="81">
        <v>1</v>
      </c>
      <c r="J7" s="82" t="e">
        <f>(H7*100%)/G7</f>
        <v>#REF!</v>
      </c>
    </row>
    <row r="8" spans="1:10" ht="30">
      <c r="A8" s="7">
        <v>5</v>
      </c>
      <c r="B8" s="77">
        <f>+'A53a CUESTIONARIO'!A12</f>
        <v>2</v>
      </c>
      <c r="C8" s="75">
        <f>+'A53a CUESTIONARIO'!G12</f>
        <v>100</v>
      </c>
      <c r="E8" s="74" t="str">
        <f>+B183</f>
        <v>500-00 COMPONENTE SUPERVISIÓN</v>
      </c>
      <c r="F8" s="75" t="e">
        <f>+B186+B188+B191+B193+B196+B198</f>
        <v>#REF!</v>
      </c>
      <c r="G8" s="76" t="e">
        <f>+F8*100</f>
        <v>#REF!</v>
      </c>
      <c r="H8" s="76">
        <f>+C183</f>
        <v>500</v>
      </c>
      <c r="I8" s="81">
        <v>1</v>
      </c>
      <c r="J8" s="82" t="e">
        <f>(H8*100%)/G8</f>
        <v>#REF!</v>
      </c>
    </row>
    <row r="9" spans="1:10">
      <c r="A9" s="75">
        <v>6</v>
      </c>
      <c r="B9" s="77">
        <f>+'A53a CUESTIONARIO'!A13</f>
        <v>3</v>
      </c>
      <c r="C9" s="75">
        <f>+'A53a CUESTIONARIO'!G13</f>
        <v>100</v>
      </c>
      <c r="E9" s="78" t="s">
        <v>24</v>
      </c>
      <c r="F9" s="79" t="e">
        <f>SUM(F4:F8)</f>
        <v>#REF!</v>
      </c>
      <c r="G9" s="80" t="e">
        <f>SUM(G4:G8)</f>
        <v>#REF!</v>
      </c>
      <c r="H9" s="80">
        <f>SUM(H4:H8)</f>
        <v>9400</v>
      </c>
      <c r="I9" s="79"/>
      <c r="J9" s="79"/>
    </row>
    <row r="10" spans="1:10">
      <c r="A10" s="7">
        <v>7</v>
      </c>
      <c r="B10" s="77">
        <f>+'A53a CUESTIONARIO'!A14</f>
        <v>4</v>
      </c>
      <c r="C10" s="75">
        <f>+'A53a CUESTIONARIO'!G14</f>
        <v>100</v>
      </c>
    </row>
    <row r="11" spans="1:10" ht="45">
      <c r="A11" s="7">
        <v>8</v>
      </c>
      <c r="B11" s="77" t="str">
        <f>+'A53a CUESTIONARIO'!A15</f>
        <v>NCI-TSC/112-00 Cumplir el código de conducta ética del servidor público y adoptar o adaptar otras normas de conducta 
NCI-TSC/113-00 Evaluar el cumplimiento de las normas de conducta</v>
      </c>
      <c r="C11" s="75">
        <f>+'A53a CUESTIONARIO'!G15</f>
        <v>200</v>
      </c>
    </row>
    <row r="12" spans="1:10">
      <c r="A12" s="75">
        <v>9</v>
      </c>
      <c r="B12" s="77">
        <f>+'A53a CUESTIONARIO'!A16</f>
        <v>5</v>
      </c>
      <c r="C12" s="75">
        <f>+'A53a CUESTIONARIO'!G16</f>
        <v>100</v>
      </c>
    </row>
    <row r="13" spans="1:10">
      <c r="A13" s="7">
        <v>10</v>
      </c>
      <c r="B13" s="77">
        <f>+'A53a CUESTIONARIO'!A17</f>
        <v>6</v>
      </c>
      <c r="C13" s="75">
        <f>+'A53a CUESTIONARIO'!G17</f>
        <v>100</v>
      </c>
    </row>
    <row r="14" spans="1:10">
      <c r="A14" s="75">
        <v>11</v>
      </c>
      <c r="B14" s="77" t="e">
        <f>+'A53a CUESTIONARIO'!#REF!</f>
        <v>#REF!</v>
      </c>
      <c r="C14" s="75" t="e">
        <f>+'A53a CUESTIONARIO'!#REF!</f>
        <v>#REF!</v>
      </c>
    </row>
    <row r="15" spans="1:10">
      <c r="A15" s="7">
        <v>12</v>
      </c>
      <c r="B15" s="77" t="str">
        <f>+'A53a CUESTIONARIO'!A18</f>
        <v>NCI-TSC/114-00 Atención oportuna de inobservancias a la ética</v>
      </c>
      <c r="C15" s="75">
        <f>+'A53a CUESTIONARIO'!G18</f>
        <v>200</v>
      </c>
    </row>
    <row r="16" spans="1:10">
      <c r="A16" s="75">
        <v>13</v>
      </c>
      <c r="B16" s="77">
        <f>+'A53a CUESTIONARIO'!A19</f>
        <v>7</v>
      </c>
      <c r="C16" s="75">
        <f>+'A53a CUESTIONARIO'!G19</f>
        <v>100</v>
      </c>
    </row>
    <row r="17" spans="1:3">
      <c r="A17" s="7">
        <v>14</v>
      </c>
      <c r="B17" s="77">
        <f>+'A53a CUESTIONARIO'!A20</f>
        <v>8</v>
      </c>
      <c r="C17" s="75">
        <f>+'A53a CUESTIONARIO'!G20</f>
        <v>100</v>
      </c>
    </row>
    <row r="18" spans="1:3">
      <c r="A18" s="7">
        <v>15</v>
      </c>
      <c r="B18" s="77" t="e">
        <f>+'A53a CUESTIONARIO'!#REF!</f>
        <v>#REF!</v>
      </c>
      <c r="C18" s="75" t="e">
        <f>+'A53a CUESTIONARIO'!#REF!</f>
        <v>#REF!</v>
      </c>
    </row>
    <row r="19" spans="1:3" ht="30">
      <c r="A19" s="75">
        <v>16</v>
      </c>
      <c r="B19" s="77" t="str">
        <f>+'A53a CUESTIONARIO'!A21</f>
        <v>PCI-TSC/120-00	 PRINCIPIO RESPONSABILIDAD DE SUPERVISIÓN DEL FUNCIONAMIENTO DEL CONTROL INTERNO</v>
      </c>
      <c r="C19" s="75">
        <f>+'A53a CUESTIONARIO'!G21</f>
        <v>300</v>
      </c>
    </row>
    <row r="20" spans="1:3" ht="45">
      <c r="A20" s="7">
        <v>17</v>
      </c>
      <c r="B20" s="77" t="str">
        <f>+'A53a CUESTIONARIO'!A22</f>
        <v>NCI-TSC/121-00  Estructura para supervisar el funcionamiento del control interno
NCI-TSC/122-00 Independencia y conocimientos especializados</v>
      </c>
      <c r="C20" s="75">
        <f>+'A53a CUESTIONARIO'!G22</f>
        <v>200</v>
      </c>
    </row>
    <row r="21" spans="1:3">
      <c r="A21" s="75">
        <v>18</v>
      </c>
      <c r="B21" s="77">
        <f>+'A53a CUESTIONARIO'!A23</f>
        <v>9</v>
      </c>
      <c r="C21" s="75">
        <f>+'A53a CUESTIONARIO'!G23</f>
        <v>100</v>
      </c>
    </row>
    <row r="22" spans="1:3">
      <c r="A22" s="7">
        <v>19</v>
      </c>
      <c r="B22" s="77">
        <f>+'A53a CUESTIONARIO'!A24</f>
        <v>10</v>
      </c>
      <c r="C22" s="75">
        <f>+'A53a CUESTIONARIO'!G24</f>
        <v>100</v>
      </c>
    </row>
    <row r="23" spans="1:3">
      <c r="A23" s="75">
        <v>20</v>
      </c>
      <c r="B23" s="77" t="e">
        <f>+'A53a CUESTIONARIO'!#REF!</f>
        <v>#REF!</v>
      </c>
      <c r="C23" s="75" t="e">
        <f>+'A53a CUESTIONARIO'!#REF!</f>
        <v>#REF!</v>
      </c>
    </row>
    <row r="24" spans="1:3">
      <c r="A24" s="7">
        <v>21</v>
      </c>
      <c r="B24" s="77" t="e">
        <f>+'A53a CUESTIONARIO'!#REF!</f>
        <v>#REF!</v>
      </c>
      <c r="C24" s="75" t="e">
        <f>+'A53a CUESTIONARIO'!#REF!</f>
        <v>#REF!</v>
      </c>
    </row>
    <row r="25" spans="1:3">
      <c r="A25" s="7">
        <v>22</v>
      </c>
      <c r="B25" s="77" t="str">
        <f>+'A53a CUESTIONARIO'!A25</f>
        <v>NCI-TSC/123-00 Corrección de deficiencias</v>
      </c>
      <c r="C25" s="75">
        <f>+'A53a CUESTIONARIO'!G25</f>
        <v>100</v>
      </c>
    </row>
    <row r="26" spans="1:3">
      <c r="A26" s="75">
        <v>23</v>
      </c>
      <c r="B26" s="77">
        <f>+'A53a CUESTIONARIO'!A26</f>
        <v>11</v>
      </c>
      <c r="C26" s="75">
        <f>+'A53a CUESTIONARIO'!G26</f>
        <v>100</v>
      </c>
    </row>
    <row r="27" spans="1:3">
      <c r="A27" s="7">
        <v>24</v>
      </c>
      <c r="B27" s="77" t="e">
        <f>+'A53a CUESTIONARIO'!#REF!</f>
        <v>#REF!</v>
      </c>
      <c r="C27" s="75" t="e">
        <f>+'A53a CUESTIONARIO'!#REF!</f>
        <v>#REF!</v>
      </c>
    </row>
    <row r="28" spans="1:3" ht="30">
      <c r="A28" s="75">
        <v>25</v>
      </c>
      <c r="B28" s="77" t="str">
        <f>+'A53a CUESTIONARIO'!A27</f>
        <v xml:space="preserve">PCI-TSC/130-00 PRINCIPIO PLANIFICACIÓN EN TODA LA ORGANIZACIÓN </v>
      </c>
      <c r="C28" s="75">
        <f>+'A53a CUESTIONARIO'!G27</f>
        <v>700</v>
      </c>
    </row>
    <row r="29" spans="1:3">
      <c r="A29" s="7">
        <v>26</v>
      </c>
      <c r="B29" s="77" t="str">
        <f>+'A53a CUESTIONARIO'!A28</f>
        <v>NCI-TSC/131-00 La entidad establece la obligación de planificar</v>
      </c>
      <c r="C29" s="75">
        <f>+'A53a CUESTIONARIO'!G28</f>
        <v>100</v>
      </c>
    </row>
    <row r="30" spans="1:3">
      <c r="A30" s="75">
        <v>27</v>
      </c>
      <c r="B30" s="77">
        <f>+'A53a CUESTIONARIO'!A29</f>
        <v>12</v>
      </c>
      <c r="C30" s="75">
        <f>+'A53a CUESTIONARIO'!G29</f>
        <v>100</v>
      </c>
    </row>
    <row r="31" spans="1:3">
      <c r="A31" s="7">
        <v>28</v>
      </c>
      <c r="B31" s="77" t="str">
        <f>+'A53a CUESTIONARIO'!A30</f>
        <v>NCI-TSC/132-00 Planes de largo, mediano y corto plazo</v>
      </c>
      <c r="C31" s="75">
        <f>+'A53a CUESTIONARIO'!G30</f>
        <v>400</v>
      </c>
    </row>
    <row r="32" spans="1:3">
      <c r="A32" s="7">
        <v>29</v>
      </c>
      <c r="B32" s="77">
        <f>+'A53a CUESTIONARIO'!A31</f>
        <v>13</v>
      </c>
      <c r="C32" s="75">
        <f>+'A53a CUESTIONARIO'!G31</f>
        <v>100</v>
      </c>
    </row>
    <row r="33" spans="1:3">
      <c r="A33" s="75">
        <v>30</v>
      </c>
      <c r="B33" s="77">
        <f>+'A53a CUESTIONARIO'!A32</f>
        <v>14</v>
      </c>
      <c r="C33" s="75">
        <f>+'A53a CUESTIONARIO'!G32</f>
        <v>100</v>
      </c>
    </row>
    <row r="34" spans="1:3">
      <c r="A34" s="7">
        <v>31</v>
      </c>
      <c r="B34" s="77">
        <f>+'A53a CUESTIONARIO'!A33</f>
        <v>15</v>
      </c>
      <c r="C34" s="75">
        <f>+'A53a CUESTIONARIO'!G33</f>
        <v>100</v>
      </c>
    </row>
    <row r="35" spans="1:3">
      <c r="A35" s="75">
        <v>32</v>
      </c>
      <c r="B35" s="77">
        <f>+'A53a CUESTIONARIO'!A34</f>
        <v>16</v>
      </c>
      <c r="C35" s="75">
        <f>+'A53a CUESTIONARIO'!G34</f>
        <v>100</v>
      </c>
    </row>
    <row r="36" spans="1:3">
      <c r="A36" s="7">
        <v>33</v>
      </c>
      <c r="B36" s="77" t="e">
        <f>+'A53a CUESTIONARIO'!#REF!</f>
        <v>#REF!</v>
      </c>
      <c r="C36" s="75" t="e">
        <f>+'A53a CUESTIONARIO'!#REF!</f>
        <v>#REF!</v>
      </c>
    </row>
    <row r="37" spans="1:3" ht="30">
      <c r="A37" s="75">
        <v>34</v>
      </c>
      <c r="B37" s="77" t="str">
        <f>+'A53a CUESTIONARIO'!A35</f>
        <v>NCI-TSC/133-00 Monitoreo de la ejecución de los planes y sus resultados</v>
      </c>
      <c r="C37" s="75">
        <f>+'A53a CUESTIONARIO'!G35</f>
        <v>200</v>
      </c>
    </row>
    <row r="38" spans="1:3">
      <c r="A38" s="7">
        <v>35</v>
      </c>
      <c r="B38" s="77">
        <f>+'A53a CUESTIONARIO'!A36</f>
        <v>17</v>
      </c>
      <c r="C38" s="75">
        <f>+'A53a CUESTIONARIO'!G36</f>
        <v>100</v>
      </c>
    </row>
    <row r="39" spans="1:3">
      <c r="A39" s="7">
        <v>36</v>
      </c>
      <c r="B39" s="77">
        <f>+'A53a CUESTIONARIO'!A37</f>
        <v>18</v>
      </c>
      <c r="C39" s="75">
        <f>+'A53a CUESTIONARIO'!G37</f>
        <v>100</v>
      </c>
    </row>
    <row r="40" spans="1:3">
      <c r="A40" s="75">
        <v>37</v>
      </c>
      <c r="B40" s="77" t="e">
        <f>+'A53a CUESTIONARIO'!#REF!</f>
        <v>#REF!</v>
      </c>
      <c r="C40" s="75" t="e">
        <f>+'A53a CUESTIONARIO'!#REF!</f>
        <v>#REF!</v>
      </c>
    </row>
    <row r="41" spans="1:3" ht="30">
      <c r="A41" s="7">
        <v>38</v>
      </c>
      <c r="B41" s="77" t="str">
        <f>+'A53a CUESTIONARIO'!A38</f>
        <v>PCI-TSC/140-00 PRINCIPIO ORGANIZACIÓN, AUTORIDAD Y RESPONSABILIDAD DEFINIDAS</v>
      </c>
      <c r="C41" s="75">
        <f>+'A53a CUESTIONARIO'!G38</f>
        <v>300</v>
      </c>
    </row>
    <row r="42" spans="1:3" ht="45">
      <c r="A42" s="75">
        <v>39</v>
      </c>
      <c r="B42" s="77" t="str">
        <f>+'A53a CUESTIONARIO'!A39</f>
        <v>NCI-TSC/141-00 Estructuras de la organización y líneas de comunicación 
NCI-TSC/142-00 Autoridad y responsabilidades definidas</v>
      </c>
      <c r="C42" s="75">
        <f>+'A53a CUESTIONARIO'!G39</f>
        <v>300</v>
      </c>
    </row>
    <row r="43" spans="1:3">
      <c r="A43" s="7">
        <v>40</v>
      </c>
      <c r="B43" s="77">
        <f>+'A53a CUESTIONARIO'!A40</f>
        <v>19</v>
      </c>
      <c r="C43" s="75">
        <f>+'A53a CUESTIONARIO'!G40</f>
        <v>100</v>
      </c>
    </row>
    <row r="44" spans="1:3">
      <c r="A44" s="75">
        <v>41</v>
      </c>
      <c r="B44" s="77">
        <f>+'A53a CUESTIONARIO'!A41</f>
        <v>20</v>
      </c>
      <c r="C44" s="75">
        <f>+'A53a CUESTIONARIO'!G41</f>
        <v>100</v>
      </c>
    </row>
    <row r="45" spans="1:3">
      <c r="A45" s="7">
        <v>42</v>
      </c>
      <c r="B45" s="77">
        <f>+'A53a CUESTIONARIO'!A42</f>
        <v>21</v>
      </c>
      <c r="C45" s="75">
        <f>+'A53a CUESTIONARIO'!G42</f>
        <v>90</v>
      </c>
    </row>
    <row r="46" spans="1:3" ht="30">
      <c r="A46" s="7">
        <v>43</v>
      </c>
      <c r="B46" s="77" t="str">
        <f>+'A53a CUESTIONARIO'!A43</f>
        <v>PCI-TSC/150-00 PRINCIPIO GESTIÓN DEL TALENTO HUMANO CON BASE EN LAS COMPETENCIAS PROFESIONALES</v>
      </c>
      <c r="C46" s="75">
        <f>+'A53a CUESTIONARIO'!G43</f>
        <v>1400</v>
      </c>
    </row>
    <row r="47" spans="1:3" ht="30">
      <c r="A47" s="75">
        <v>44</v>
      </c>
      <c r="B47" s="77" t="str">
        <f>+'A53a CUESTIONARIO'!A44</f>
        <v>NCI-TSC/151-00 Políticas y procedimientos de gestión del talento humano</v>
      </c>
      <c r="C47" s="75">
        <f>+'A53a CUESTIONARIO'!G44</f>
        <v>100</v>
      </c>
    </row>
    <row r="48" spans="1:3">
      <c r="A48" s="7">
        <v>45</v>
      </c>
      <c r="B48" s="77">
        <f>+'A53a CUESTIONARIO'!A45</f>
        <v>22</v>
      </c>
      <c r="C48" s="75">
        <f>+'A53a CUESTIONARIO'!G45</f>
        <v>100</v>
      </c>
    </row>
    <row r="49" spans="1:3" ht="45">
      <c r="A49" s="75">
        <v>46</v>
      </c>
      <c r="B49" s="77" t="str">
        <f>+'A53a CUESTIONARIO'!A46</f>
        <v>NCI-TSC/152-00 Normas de controles interno detalladas de la gestión del talento humano
(Esta norma se desarrolla en 9 normas detalladas)</v>
      </c>
      <c r="C49" s="75">
        <f>+'A53a CUESTIONARIO'!G46</f>
        <v>0</v>
      </c>
    </row>
    <row r="50" spans="1:3">
      <c r="A50" s="7">
        <v>47</v>
      </c>
      <c r="B50" s="77" t="str">
        <f>+'A53a CUESTIONARIO'!A47</f>
        <v>NCI-TSC/152-01 Plan de necesidades de personal</v>
      </c>
      <c r="C50" s="75">
        <f>+'A53a CUESTIONARIO'!G47</f>
        <v>100</v>
      </c>
    </row>
    <row r="51" spans="1:3">
      <c r="A51" s="75">
        <v>48</v>
      </c>
      <c r="B51" s="77">
        <f>+'A53a CUESTIONARIO'!A48</f>
        <v>22</v>
      </c>
      <c r="C51" s="75">
        <f>+'A53a CUESTIONARIO'!G48</f>
        <v>100</v>
      </c>
    </row>
    <row r="52" spans="1:3">
      <c r="A52" s="7">
        <v>49</v>
      </c>
      <c r="B52" s="77" t="str">
        <f>+'A53a CUESTIONARIO'!A49</f>
        <v>NCI-TSC/152-02 Establecimiento de perfiles de los puestos</v>
      </c>
      <c r="C52" s="75">
        <f>+'A53a CUESTIONARIO'!G49</f>
        <v>100</v>
      </c>
    </row>
    <row r="53" spans="1:3">
      <c r="A53" s="7">
        <v>50</v>
      </c>
      <c r="B53" s="77">
        <f>+'A53a CUESTIONARIO'!A50</f>
        <v>24</v>
      </c>
      <c r="C53" s="75">
        <f>+'A53a CUESTIONARIO'!G50</f>
        <v>100</v>
      </c>
    </row>
    <row r="54" spans="1:3">
      <c r="A54" s="75">
        <v>51</v>
      </c>
      <c r="B54" s="77" t="str">
        <f>+'A53a CUESTIONARIO'!A51</f>
        <v>NCI-TSC/152-03 Convocatoria, selección y contratación del personal</v>
      </c>
      <c r="C54" s="75">
        <f>+'A53a CUESTIONARIO'!G51</f>
        <v>300</v>
      </c>
    </row>
    <row r="55" spans="1:3">
      <c r="A55" s="7">
        <v>52</v>
      </c>
      <c r="B55" s="77">
        <f>+'A53a CUESTIONARIO'!A52</f>
        <v>25</v>
      </c>
      <c r="C55" s="75">
        <f>+'A53a CUESTIONARIO'!G52</f>
        <v>100</v>
      </c>
    </row>
    <row r="56" spans="1:3">
      <c r="A56" s="75">
        <v>53</v>
      </c>
      <c r="B56" s="77">
        <f>+'A53a CUESTIONARIO'!A53</f>
        <v>26</v>
      </c>
      <c r="C56" s="75">
        <f>+'A53a CUESTIONARIO'!G53</f>
        <v>100</v>
      </c>
    </row>
    <row r="57" spans="1:3">
      <c r="A57" s="7">
        <v>54</v>
      </c>
      <c r="B57" s="77">
        <f>+'A53a CUESTIONARIO'!A54</f>
        <v>27</v>
      </c>
      <c r="C57" s="75">
        <f>+'A53a CUESTIONARIO'!G54</f>
        <v>100</v>
      </c>
    </row>
    <row r="58" spans="1:3">
      <c r="A58" s="75">
        <v>55</v>
      </c>
      <c r="B58" s="77" t="e">
        <f>+'A53a CUESTIONARIO'!#REF!</f>
        <v>#REF!</v>
      </c>
      <c r="C58" s="75" t="e">
        <f>+'A53a CUESTIONARIO'!#REF!</f>
        <v>#REF!</v>
      </c>
    </row>
    <row r="59" spans="1:3">
      <c r="A59" s="7">
        <v>56</v>
      </c>
      <c r="B59" s="77" t="e">
        <f>+'A53a CUESTIONARIO'!#REF!</f>
        <v>#REF!</v>
      </c>
      <c r="C59" s="75" t="e">
        <f>+'A53a CUESTIONARIO'!#REF!</f>
        <v>#REF!</v>
      </c>
    </row>
    <row r="60" spans="1:3">
      <c r="A60" s="7">
        <v>57</v>
      </c>
      <c r="B60" s="77" t="str">
        <f>+'A53a CUESTIONARIO'!A55</f>
        <v>NCI-TSC/152-04 Inducción del personal</v>
      </c>
      <c r="C60" s="75">
        <f>+'A53a CUESTIONARIO'!G55</f>
        <v>100</v>
      </c>
    </row>
    <row r="61" spans="1:3">
      <c r="A61" s="75">
        <v>58</v>
      </c>
      <c r="B61" s="77">
        <f>+'A53a CUESTIONARIO'!A56</f>
        <v>28</v>
      </c>
      <c r="C61" s="75">
        <f>+'A53a CUESTIONARIO'!G56</f>
        <v>100</v>
      </c>
    </row>
    <row r="62" spans="1:3">
      <c r="A62" s="7">
        <v>59</v>
      </c>
      <c r="B62" s="77" t="str">
        <f>+'A53a CUESTIONARIO'!A57</f>
        <v>NCI-TSC/152-05 Control de asistencia y permanencia</v>
      </c>
      <c r="C62" s="75">
        <f>+'A53a CUESTIONARIO'!G57</f>
        <v>200</v>
      </c>
    </row>
    <row r="63" spans="1:3">
      <c r="A63" s="75">
        <v>60</v>
      </c>
      <c r="B63" s="77">
        <f>+'A53a CUESTIONARIO'!A58</f>
        <v>29</v>
      </c>
      <c r="C63" s="75">
        <f>+'A53a CUESTIONARIO'!G58</f>
        <v>100</v>
      </c>
    </row>
    <row r="64" spans="1:3">
      <c r="A64" s="7">
        <v>61</v>
      </c>
      <c r="B64" s="77">
        <f>+'A53a CUESTIONARIO'!A59</f>
        <v>30</v>
      </c>
      <c r="C64" s="75">
        <f>+'A53a CUESTIONARIO'!G59</f>
        <v>100</v>
      </c>
    </row>
    <row r="65" spans="1:3" ht="30">
      <c r="A65" s="75">
        <v>62</v>
      </c>
      <c r="B65" s="77" t="str">
        <f>+'A53a CUESTIONARIO'!A60</f>
        <v>NCI-TSC/152-06 Evaluación del desempeño, retención, promoción y sanción</v>
      </c>
      <c r="C65" s="75">
        <f>+'A53a CUESTIONARIO'!G60</f>
        <v>200</v>
      </c>
    </row>
    <row r="66" spans="1:3">
      <c r="A66" s="7">
        <v>63</v>
      </c>
      <c r="B66" s="77">
        <f>+'A53a CUESTIONARIO'!A61</f>
        <v>31</v>
      </c>
      <c r="C66" s="75">
        <f>+'A53a CUESTIONARIO'!G61</f>
        <v>100</v>
      </c>
    </row>
    <row r="67" spans="1:3">
      <c r="A67" s="7">
        <v>64</v>
      </c>
      <c r="B67" s="77">
        <f>+'A53a CUESTIONARIO'!A62</f>
        <v>32</v>
      </c>
      <c r="C67" s="75">
        <f>+'A53a CUESTIONARIO'!G62</f>
        <v>100</v>
      </c>
    </row>
    <row r="68" spans="1:3">
      <c r="A68" s="75">
        <v>65</v>
      </c>
      <c r="B68" s="77" t="str">
        <f>+'A53a CUESTIONARIO'!A63</f>
        <v>NCI-TSC/152-07 Capacitación del personal</v>
      </c>
      <c r="C68" s="75">
        <f>+'A53a CUESTIONARIO'!G63</f>
        <v>100</v>
      </c>
    </row>
    <row r="69" spans="1:3">
      <c r="A69" s="7">
        <v>66</v>
      </c>
      <c r="B69" s="77">
        <f>+'A53a CUESTIONARIO'!A64</f>
        <v>33</v>
      </c>
      <c r="C69" s="75">
        <f>+'A53a CUESTIONARIO'!G64</f>
        <v>100</v>
      </c>
    </row>
    <row r="70" spans="1:3">
      <c r="A70" s="75">
        <v>67</v>
      </c>
      <c r="B70" s="77" t="e">
        <f>+'A53a CUESTIONARIO'!#REF!</f>
        <v>#REF!</v>
      </c>
      <c r="C70" s="75" t="e">
        <f>+'A53a CUESTIONARIO'!#REF!</f>
        <v>#REF!</v>
      </c>
    </row>
    <row r="71" spans="1:3">
      <c r="A71" s="7">
        <v>68</v>
      </c>
      <c r="B71" s="77" t="str">
        <f>+'A53a CUESTIONARIO'!A65</f>
        <v>NCI-TSC/152-08 Desvinculación del personal</v>
      </c>
      <c r="C71" s="75">
        <f>+'A53a CUESTIONARIO'!G65</f>
        <v>100</v>
      </c>
    </row>
    <row r="72" spans="1:3">
      <c r="A72" s="75">
        <v>69</v>
      </c>
      <c r="B72" s="77">
        <f>+'A53a CUESTIONARIO'!A66</f>
        <v>34</v>
      </c>
      <c r="C72" s="75">
        <f>+'A53a CUESTIONARIO'!G66</f>
        <v>100</v>
      </c>
    </row>
    <row r="73" spans="1:3">
      <c r="A73" s="7">
        <v>70</v>
      </c>
      <c r="B73" s="77" t="str">
        <f>+'A53a CUESTIONARIO'!A67</f>
        <v xml:space="preserve">NCI-TSC/152-09 Expedientes completos del personal </v>
      </c>
      <c r="C73" s="75">
        <f>+'A53a CUESTIONARIO'!G67</f>
        <v>100</v>
      </c>
    </row>
    <row r="74" spans="1:3">
      <c r="A74" s="7">
        <v>71</v>
      </c>
      <c r="B74" s="77">
        <f>+'A53a CUESTIONARIO'!A68</f>
        <v>35</v>
      </c>
      <c r="C74" s="75">
        <f>+'A53a CUESTIONARIO'!G68</f>
        <v>100</v>
      </c>
    </row>
    <row r="75" spans="1:3" ht="30">
      <c r="A75" s="75">
        <v>72</v>
      </c>
      <c r="B75" s="77" t="str">
        <f>+'A53a CUESTIONARIO'!A69</f>
        <v xml:space="preserve">PCI-TSC/160-00 PRINCIPIO RESPONSABILIDAD POR EL CONTROL INTERNO Y RENDICIÓN DE CUENTAS </v>
      </c>
      <c r="C75" s="75">
        <f>+'A53a CUESTIONARIO'!G69</f>
        <v>100</v>
      </c>
    </row>
    <row r="76" spans="1:3" ht="45">
      <c r="A76" s="7">
        <v>73</v>
      </c>
      <c r="B76" s="77" t="str">
        <f>+'A53a CUESTIONARIO'!A70</f>
        <v>NCI-TSC/161-00 La organización establece la responsabilidad de rendir cuentas por el funcionamiento del control interno y el logro de objetivos</v>
      </c>
      <c r="C76" s="75">
        <f>+'A53a CUESTIONARIO'!G70</f>
        <v>100</v>
      </c>
    </row>
    <row r="77" spans="1:3">
      <c r="A77" s="75">
        <v>74</v>
      </c>
      <c r="B77" s="77" t="e">
        <f>+'A53a CUESTIONARIO'!#REF!</f>
        <v>#REF!</v>
      </c>
      <c r="C77" s="75" t="e">
        <f>+'A53a CUESTIONARIO'!#REF!</f>
        <v>#REF!</v>
      </c>
    </row>
    <row r="78" spans="1:3">
      <c r="A78" s="7">
        <v>75</v>
      </c>
      <c r="B78" s="77">
        <f>+'A53a CUESTIONARIO'!A71</f>
        <v>36</v>
      </c>
      <c r="C78" s="75">
        <f>+'A53a CUESTIONARIO'!G71</f>
        <v>100</v>
      </c>
    </row>
    <row r="79" spans="1:3">
      <c r="A79" s="75">
        <v>76</v>
      </c>
      <c r="B79" s="77" t="e">
        <f>+'A53a CUESTIONARIO'!#REF!</f>
        <v>#REF!</v>
      </c>
      <c r="C79" s="75" t="e">
        <f>+'A53a CUESTIONARIO'!#REF!</f>
        <v>#REF!</v>
      </c>
    </row>
    <row r="80" spans="1:3">
      <c r="A80" s="7">
        <v>77</v>
      </c>
      <c r="B80" s="77" t="str">
        <f>+'A53a CUESTIONARIO'!A72</f>
        <v>200-00 COMPONENTE EVALUACIÓN DE LOS RIESGOS</v>
      </c>
      <c r="C80" s="75">
        <f>+'A53a CUESTIONARIO'!G72</f>
        <v>800</v>
      </c>
    </row>
    <row r="81" spans="1:3">
      <c r="A81" s="7">
        <v>78</v>
      </c>
      <c r="B81" s="77" t="str">
        <f>+'A53a CUESTIONARIO'!A73</f>
        <v>PCI-TSC/210-00	 OBJETIVOS INSTITUCIONALES</v>
      </c>
      <c r="C81" s="75">
        <f>+'A53a CUESTIONARIO'!G73</f>
        <v>100</v>
      </c>
    </row>
    <row r="82" spans="1:3" ht="45">
      <c r="A82" s="75">
        <v>79</v>
      </c>
      <c r="B82" s="77" t="str">
        <f>+'A53a CUESTIONARIO'!A74</f>
        <v>NCI-TSC/211-00	Alinear al plan estratégico todos los demás objetivos 
NCI-TSC/212-00 Priorizar los objetivos para gestionar sus riesgos y establecer responsables para su implementación</v>
      </c>
      <c r="C82" s="75">
        <f>+'A53a CUESTIONARIO'!G74</f>
        <v>100</v>
      </c>
    </row>
    <row r="83" spans="1:3">
      <c r="A83" s="7">
        <v>80</v>
      </c>
      <c r="B83" s="77">
        <f>+'A53a CUESTIONARIO'!A75</f>
        <v>37</v>
      </c>
      <c r="C83" s="75">
        <f>+'A53a CUESTIONARIO'!G75</f>
        <v>100</v>
      </c>
    </row>
    <row r="84" spans="1:3">
      <c r="A84" s="75">
        <v>81</v>
      </c>
      <c r="B84" s="77" t="e">
        <f>+'A53a CUESTIONARIO'!#REF!</f>
        <v>#REF!</v>
      </c>
      <c r="C84" s="75" t="e">
        <f>+'A53a CUESTIONARIO'!#REF!</f>
        <v>#REF!</v>
      </c>
    </row>
    <row r="85" spans="1:3" ht="30">
      <c r="A85" s="7">
        <v>82</v>
      </c>
      <c r="B85" s="77" t="str">
        <f>+'A53a CUESTIONARIO'!A76</f>
        <v>PCI-TSC/220-00  IDENTIFICACIÓN,EVALUACIÓN Y RESPUESTA A LOS RIESGOS</v>
      </c>
      <c r="C85" s="75">
        <f>+'A53a CUESTIONARIO'!G76</f>
        <v>500</v>
      </c>
    </row>
    <row r="86" spans="1:3" ht="30">
      <c r="A86" s="75">
        <v>83</v>
      </c>
      <c r="B86" s="77" t="str">
        <f>+'A53a CUESTIONARIO'!A77</f>
        <v>NCI-TSC/221-00 Involucrar a toda la organización en la gestión de los riesgos</v>
      </c>
      <c r="C86" s="75">
        <f>+'A53a CUESTIONARIO'!G77</f>
        <v>100</v>
      </c>
    </row>
    <row r="87" spans="1:3">
      <c r="A87" s="7">
        <v>84</v>
      </c>
      <c r="B87" s="77">
        <f>+'A53a CUESTIONARIO'!A78</f>
        <v>38</v>
      </c>
      <c r="C87" s="75">
        <f>+'A53a CUESTIONARIO'!G78</f>
        <v>100</v>
      </c>
    </row>
    <row r="88" spans="1:3" ht="45">
      <c r="A88" s="7">
        <v>85</v>
      </c>
      <c r="B88" s="77" t="str">
        <f>+'A53a CUESTIONARIO'!A79</f>
        <v>NCI-TSC/222-00 Identificar factores de riesgo externos e internos
NCI-TSC/223-00 Evaluar y analizar los riesgos 
NCI-TSC/224-00 Respuesta a los riesgos</v>
      </c>
      <c r="C88" s="75">
        <f>+'A53a CUESTIONARIO'!G79</f>
        <v>400</v>
      </c>
    </row>
    <row r="89" spans="1:3">
      <c r="A89" s="75">
        <v>86</v>
      </c>
      <c r="B89" s="77">
        <f>+'A53a CUESTIONARIO'!A80</f>
        <v>39</v>
      </c>
      <c r="C89" s="75">
        <f>+'A53a CUESTIONARIO'!G80</f>
        <v>100</v>
      </c>
    </row>
    <row r="90" spans="1:3">
      <c r="A90" s="7">
        <v>87</v>
      </c>
      <c r="B90" s="77">
        <f>+'A53a CUESTIONARIO'!A81</f>
        <v>40</v>
      </c>
      <c r="C90" s="75">
        <f>+'A53a CUESTIONARIO'!G81</f>
        <v>100</v>
      </c>
    </row>
    <row r="91" spans="1:3">
      <c r="A91" s="75">
        <v>88</v>
      </c>
      <c r="B91" s="77">
        <f>+'A53a CUESTIONARIO'!A82</f>
        <v>41</v>
      </c>
      <c r="C91" s="75">
        <f>+'A53a CUESTIONARIO'!G82</f>
        <v>100</v>
      </c>
    </row>
    <row r="92" spans="1:3">
      <c r="A92" s="7">
        <v>89</v>
      </c>
      <c r="B92" s="77">
        <f>+'A53a CUESTIONARIO'!A83</f>
        <v>42</v>
      </c>
      <c r="C92" s="75">
        <f>+'A53a CUESTIONARIO'!G83</f>
        <v>100</v>
      </c>
    </row>
    <row r="93" spans="1:3" ht="30">
      <c r="A93" s="75">
        <v>90</v>
      </c>
      <c r="B93" s="77" t="str">
        <f>+'A53a CUESTIONARIO'!A84</f>
        <v>PCI-TSC/230-00	IDENTIFICACIÓN, EVALUACIÓN Y ANÁLISIS DEL RIESGO DE FRAUDE</v>
      </c>
      <c r="C93" s="75">
        <f>+'A53a CUESTIONARIO'!G84</f>
        <v>100</v>
      </c>
    </row>
    <row r="94" spans="1:3" ht="75">
      <c r="A94" s="7">
        <v>91</v>
      </c>
      <c r="B94" s="77" t="str">
        <f>+'A53a CUESTIONARIO'!A85</f>
        <v>NCI-TSC/231-00	 Identificar los distintos tipos de fraude y potenciales actores
NCI-TSC/232-00 Evaluar los incentivos, las presiones y oportunidades
NCI-TSC/233-00 Respuesta al riesgo de fraude</v>
      </c>
      <c r="C94" s="75">
        <f>+'A53a CUESTIONARIO'!G85</f>
        <v>100</v>
      </c>
    </row>
    <row r="95" spans="1:3">
      <c r="A95" s="7">
        <v>92</v>
      </c>
      <c r="B95" s="77">
        <f>+'A53a CUESTIONARIO'!A86</f>
        <v>43</v>
      </c>
      <c r="C95" s="75">
        <f>+'A53a CUESTIONARIO'!G86</f>
        <v>100</v>
      </c>
    </row>
    <row r="96" spans="1:3" ht="30">
      <c r="A96" s="75">
        <v>93</v>
      </c>
      <c r="B96" s="77" t="str">
        <f>+'A53a CUESTIONARIO'!A87</f>
        <v>PCI-TSC/240-00	EVALUACIÓN DE CAMBIOS CON EFECTOS EN EL CONTROL INTERNO</v>
      </c>
      <c r="C96" s="75">
        <f>+'A53a CUESTIONARIO'!G87</f>
        <v>100</v>
      </c>
    </row>
    <row r="97" spans="1:3" ht="30">
      <c r="A97" s="7">
        <v>94</v>
      </c>
      <c r="B97" s="77" t="str">
        <f>+'A53a CUESTIONARIO'!A88</f>
        <v>NCI-TSC/241-00	 Identificación de los cambios externos e internos 
NCI-TSC/242-00	 Evaluar y responder a los cambios</v>
      </c>
      <c r="C97" s="75">
        <f>+'A53a CUESTIONARIO'!G88</f>
        <v>100</v>
      </c>
    </row>
    <row r="98" spans="1:3">
      <c r="A98" s="75">
        <v>95</v>
      </c>
      <c r="B98" s="77">
        <f>+'A53a CUESTIONARIO'!A89</f>
        <v>44</v>
      </c>
      <c r="C98" s="75">
        <f>+'A53a CUESTIONARIO'!G89</f>
        <v>100</v>
      </c>
    </row>
    <row r="99" spans="1:3">
      <c r="A99" s="7">
        <v>96</v>
      </c>
      <c r="B99" s="77" t="str">
        <f>+'A53a CUESTIONARIO'!A90</f>
        <v>300-00 COMPONENTE ACTIVIDADES DE CONTROL</v>
      </c>
      <c r="C99" s="75">
        <f>+'A53a CUESTIONARIO'!G90</f>
        <v>4000</v>
      </c>
    </row>
    <row r="100" spans="1:3" ht="30">
      <c r="A100" s="75">
        <v>97</v>
      </c>
      <c r="B100" s="77" t="str">
        <f>+'A53a CUESTIONARIO'!A91</f>
        <v xml:space="preserve">PCI-TSC/310-00	DISEÑO E IMPLEMENTACIÓN DE CONTROLES PARA MITIGAR LOS RIESGOS </v>
      </c>
      <c r="C100" s="75">
        <f>+'A53a CUESTIONARIO'!G91</f>
        <v>100</v>
      </c>
    </row>
    <row r="101" spans="1:3" ht="60">
      <c r="A101" s="7">
        <v>98</v>
      </c>
      <c r="B101" s="77" t="str">
        <f>+'A53a CUESTIONARIO'!A92</f>
        <v>NCI-TSC/311-00 	Los controles se integran a la evaluación y gestión de los riesgos, la organización y los procesos 
NCI-TSC/312-00 Actividades de control de acuerdo con la organización y los procesos</v>
      </c>
      <c r="C101" s="75">
        <f>+'A53a CUESTIONARIO'!G92</f>
        <v>100</v>
      </c>
    </row>
    <row r="102" spans="1:3">
      <c r="A102" s="7">
        <v>99</v>
      </c>
      <c r="B102" s="77">
        <f>+'A53a CUESTIONARIO'!A93</f>
        <v>45</v>
      </c>
      <c r="C102" s="75">
        <f>+'A53a CUESTIONARIO'!G93</f>
        <v>100</v>
      </c>
    </row>
    <row r="103" spans="1:3">
      <c r="A103" s="75">
        <v>100</v>
      </c>
      <c r="B103" s="77" t="e">
        <f>+'A53a CUESTIONARIO'!#REF!</f>
        <v>#REF!</v>
      </c>
      <c r="C103" s="75" t="e">
        <f>+'A53a CUESTIONARIO'!#REF!</f>
        <v>#REF!</v>
      </c>
    </row>
    <row r="104" spans="1:3" ht="30">
      <c r="A104" s="7">
        <v>101</v>
      </c>
      <c r="B104" s="77" t="str">
        <f>+'A53a CUESTIONARIO'!A94</f>
        <v>PCI-TSC/320-00	 ACTIVIDADES DE CONTROL SOBRE LA TECNOLOGÍA PARA LOGRAR LOS OBJETIVOS</v>
      </c>
      <c r="C104" s="75">
        <f>+'A53a CUESTIONARIO'!G94</f>
        <v>400</v>
      </c>
    </row>
    <row r="105" spans="1:3" ht="30">
      <c r="A105" s="75">
        <v>102</v>
      </c>
      <c r="B105" s="77" t="str">
        <f>+'A53a CUESTIONARIO'!A95</f>
        <v xml:space="preserve">NCI-TSC/321-00 	Establecer la adhesión institucional al uso de la tecnología </v>
      </c>
      <c r="C105" s="75">
        <f>+'A53a CUESTIONARIO'!G95</f>
        <v>200</v>
      </c>
    </row>
    <row r="106" spans="1:3">
      <c r="A106" s="7">
        <v>103</v>
      </c>
      <c r="B106" s="77">
        <f>+'A53a CUESTIONARIO'!A96</f>
        <v>46</v>
      </c>
      <c r="C106" s="75">
        <f>+'A53a CUESTIONARIO'!G96</f>
        <v>100</v>
      </c>
    </row>
    <row r="107" spans="1:3">
      <c r="A107" s="75">
        <v>104</v>
      </c>
      <c r="B107" s="77">
        <f>+'A53a CUESTIONARIO'!A97</f>
        <v>47</v>
      </c>
      <c r="C107" s="75">
        <f>+'A53a CUESTIONARIO'!G97</f>
        <v>100</v>
      </c>
    </row>
    <row r="108" spans="1:3" ht="30">
      <c r="A108" s="7">
        <v>105</v>
      </c>
      <c r="B108" s="77" t="str">
        <f>+'A53a CUESTIONARIO'!A98</f>
        <v>NCI-TSC/322-00 	Establecer actividades de control relevantes sobre los procesos de gestión de la seguridad</v>
      </c>
      <c r="C108" s="75">
        <f>+'A53a CUESTIONARIO'!G98</f>
        <v>100</v>
      </c>
    </row>
    <row r="109" spans="1:3">
      <c r="A109" s="7">
        <v>106</v>
      </c>
      <c r="B109" s="77">
        <f>+'A53a CUESTIONARIO'!A99</f>
        <v>48</v>
      </c>
      <c r="C109" s="75">
        <f>+'A53a CUESTIONARIO'!G99</f>
        <v>100</v>
      </c>
    </row>
    <row r="110" spans="1:3" ht="45">
      <c r="A110" s="75">
        <v>107</v>
      </c>
      <c r="B110" s="77" t="str">
        <f>+'A53a CUESTIONARIO'!A100</f>
        <v>NCI-TSC/323-00 	Establecer actividades de control relevantes sobre los procesos de adquisición, desarrollo y mantenimiento de tecnologías</v>
      </c>
      <c r="C110" s="75">
        <f>+'A53a CUESTIONARIO'!G100</f>
        <v>100</v>
      </c>
    </row>
    <row r="111" spans="1:3">
      <c r="A111" s="7">
        <v>108</v>
      </c>
      <c r="B111" s="77">
        <f>+'A53a CUESTIONARIO'!A101</f>
        <v>49</v>
      </c>
      <c r="C111" s="75">
        <f>+'A53a CUESTIONARIO'!G101</f>
        <v>100</v>
      </c>
    </row>
    <row r="112" spans="1:3" ht="30">
      <c r="A112" s="75">
        <v>109</v>
      </c>
      <c r="B112" s="77" t="str">
        <f>+'A53a CUESTIONARIO'!A102</f>
        <v>PCI-TSC/330-00	ESTABLECIMIENTO DE CONTROLES A TRAVÉS DE POLÍTICAS, PROCEDIMIENTOS Y OTROS MEDIOS</v>
      </c>
      <c r="C112" s="75">
        <f>+'A53a CUESTIONARIO'!G102</f>
        <v>3500</v>
      </c>
    </row>
    <row r="113" spans="1:3" ht="30">
      <c r="A113" s="7">
        <v>110</v>
      </c>
      <c r="B113" s="77" t="str">
        <f>+'A53a CUESTIONARIO'!A103</f>
        <v>NCI-TSC/331-00	Políticas y procedimientos para implementar actividades de control</v>
      </c>
      <c r="C113" s="75">
        <f>+'A53a CUESTIONARIO'!G103</f>
        <v>100</v>
      </c>
    </row>
    <row r="114" spans="1:3" ht="45">
      <c r="A114" s="75">
        <v>111</v>
      </c>
      <c r="B114" s="77" t="str">
        <f>+'A53a CUESTIONARIO'!A105</f>
        <v>NCI-TSC/332-00	Controles para mitigar riesgos inherentes más frecuentes     
(Esta norma se desarrolla a través de 25 normas detalladas)</v>
      </c>
      <c r="C114" s="75">
        <f>+'A53a CUESTIONARIO'!G105</f>
        <v>0</v>
      </c>
    </row>
    <row r="115" spans="1:3">
      <c r="A115" s="7">
        <v>112</v>
      </c>
      <c r="B115" s="77" t="str">
        <f>+'A53a CUESTIONARIO'!A106</f>
        <v xml:space="preserve">NCI-TSC/332-01 Indicadores de eficiencia, eficacia, economía </v>
      </c>
      <c r="C115" s="75">
        <f>+'A53a CUESTIONARIO'!G106</f>
        <v>100</v>
      </c>
    </row>
    <row r="116" spans="1:3">
      <c r="A116" s="7">
        <v>113</v>
      </c>
      <c r="B116" s="77">
        <f>+'A53a CUESTIONARIO'!A107</f>
        <v>51</v>
      </c>
      <c r="C116" s="75">
        <f>+'A53a CUESTIONARIO'!G107</f>
        <v>100</v>
      </c>
    </row>
    <row r="117" spans="1:3">
      <c r="A117" s="75">
        <v>114</v>
      </c>
      <c r="B117" s="77" t="str">
        <f>+'A53a CUESTIONARIO'!A108</f>
        <v>NCI-TSC/332-02 Informes de cumplimiento</v>
      </c>
      <c r="C117" s="75">
        <f>+'A53a CUESTIONARIO'!G108</f>
        <v>100</v>
      </c>
    </row>
    <row r="118" spans="1:3">
      <c r="A118" s="7">
        <v>115</v>
      </c>
      <c r="B118" s="77">
        <f>+'A53a CUESTIONARIO'!A109</f>
        <v>52</v>
      </c>
      <c r="C118" s="75">
        <f>+'A53a CUESTIONARIO'!G109</f>
        <v>100</v>
      </c>
    </row>
    <row r="119" spans="1:3">
      <c r="A119" s="75">
        <v>116</v>
      </c>
      <c r="B119" s="77" t="str">
        <f>+'A53a CUESTIONARIO'!A110</f>
        <v>NCI-TSC/332-03 Supervisión continua</v>
      </c>
      <c r="C119" s="75">
        <f>+'A53a CUESTIONARIO'!G110</f>
        <v>100</v>
      </c>
    </row>
    <row r="120" spans="1:3">
      <c r="A120" s="7">
        <v>117</v>
      </c>
      <c r="B120" s="77">
        <f>+'A53a CUESTIONARIO'!A111</f>
        <v>53</v>
      </c>
      <c r="C120" s="75">
        <f>+'A53a CUESTIONARIO'!G111</f>
        <v>100</v>
      </c>
    </row>
    <row r="121" spans="1:3">
      <c r="A121" s="75">
        <v>118</v>
      </c>
      <c r="B121" s="77" t="str">
        <f>+'A53a CUESTIONARIO'!A112</f>
        <v>NCI-TSC/332-04 Disfrute oportuno de vacaciones</v>
      </c>
      <c r="C121" s="75">
        <f>+'A53a CUESTIONARIO'!G112</f>
        <v>100</v>
      </c>
    </row>
    <row r="122" spans="1:3">
      <c r="A122" s="7">
        <v>119</v>
      </c>
      <c r="B122" s="77">
        <f>+'A53a CUESTIONARIO'!A113</f>
        <v>54</v>
      </c>
      <c r="C122" s="75">
        <f>+'A53a CUESTIONARIO'!G113</f>
        <v>100</v>
      </c>
    </row>
    <row r="123" spans="1:3">
      <c r="A123" s="7">
        <v>120</v>
      </c>
      <c r="B123" s="77" t="str">
        <f>+'A53a CUESTIONARIO'!A114</f>
        <v>NCI-TSC/332-05 Rotación de funciones</v>
      </c>
      <c r="C123" s="75">
        <f>+'A53a CUESTIONARIO'!G114</f>
        <v>100</v>
      </c>
    </row>
    <row r="124" spans="1:3">
      <c r="A124" s="75">
        <v>121</v>
      </c>
      <c r="B124" s="77">
        <f>+'A53a CUESTIONARIO'!A115</f>
        <v>55</v>
      </c>
      <c r="C124" s="75">
        <f>+'A53a CUESTIONARIO'!G115</f>
        <v>100</v>
      </c>
    </row>
    <row r="125" spans="1:3">
      <c r="A125" s="7">
        <v>122</v>
      </c>
      <c r="B125" s="77" t="str">
        <f>+'A53a CUESTIONARIO'!A116</f>
        <v>NCI-TSC/332-06 Cauciones y fianzas</v>
      </c>
      <c r="C125" s="75">
        <f>+'A53a CUESTIONARIO'!G116</f>
        <v>100</v>
      </c>
    </row>
    <row r="126" spans="1:3">
      <c r="A126" s="75">
        <v>123</v>
      </c>
      <c r="B126" s="77">
        <f>+'A53a CUESTIONARIO'!A117</f>
        <v>56</v>
      </c>
      <c r="C126" s="75">
        <f>+'A53a CUESTIONARIO'!G117</f>
        <v>100</v>
      </c>
    </row>
    <row r="127" spans="1:3">
      <c r="A127" s="7">
        <v>124</v>
      </c>
      <c r="B127" s="77" t="str">
        <f>+'A53a CUESTIONARIO'!A118</f>
        <v>NCI-TSC/332-07 Acceso restringido</v>
      </c>
      <c r="C127" s="75">
        <f>+'A53a CUESTIONARIO'!G118</f>
        <v>100</v>
      </c>
    </row>
    <row r="128" spans="1:3">
      <c r="A128" s="75">
        <v>125</v>
      </c>
      <c r="B128" s="77">
        <f>+'A53a CUESTIONARIO'!A119</f>
        <v>57</v>
      </c>
      <c r="C128" s="75">
        <f>+'A53a CUESTIONARIO'!G119</f>
        <v>100</v>
      </c>
    </row>
    <row r="129" spans="1:3" ht="30">
      <c r="A129" s="7">
        <v>126</v>
      </c>
      <c r="B129" s="77" t="str">
        <f>+'A53a CUESTIONARIO'!A120</f>
        <v>NCI-TSC/332-08 Determinación, recaudación y custodia de los ingresos</v>
      </c>
      <c r="C129" s="75">
        <f>+'A53a CUESTIONARIO'!G120</f>
        <v>200</v>
      </c>
    </row>
    <row r="130" spans="1:3">
      <c r="A130" s="7">
        <v>127</v>
      </c>
      <c r="B130" s="77">
        <f>+'A53a CUESTIONARIO'!A121</f>
        <v>58</v>
      </c>
      <c r="C130" s="75">
        <f>+'A53a CUESTIONARIO'!G121</f>
        <v>100</v>
      </c>
    </row>
    <row r="131" spans="1:3" ht="30">
      <c r="A131" s="75">
        <v>128</v>
      </c>
      <c r="B131" s="77" t="str">
        <f>+'A53a CUESTIONARIO'!A123</f>
        <v>NCI-TSC/332-09 Control previo al gasto: precompromiso, compromiso, devengado y pago</v>
      </c>
      <c r="C131" s="75">
        <f>+'A53a CUESTIONARIO'!G123</f>
        <v>300</v>
      </c>
    </row>
    <row r="132" spans="1:3">
      <c r="A132" s="7">
        <v>129</v>
      </c>
      <c r="B132" s="77">
        <f>+'A53a CUESTIONARIO'!A124</f>
        <v>60</v>
      </c>
      <c r="C132" s="75">
        <f>+'A53a CUESTIONARIO'!G124</f>
        <v>100</v>
      </c>
    </row>
    <row r="133" spans="1:3">
      <c r="A133" s="75">
        <v>130</v>
      </c>
      <c r="B133" s="77" t="str">
        <f>+'A53a CUESTIONARIO'!A127</f>
        <v>NCI-TSC/332-10 Autoridad y responsabilidad delimitada por escrito</v>
      </c>
      <c r="C133" s="75">
        <f>+'A53a CUESTIONARIO'!G127</f>
        <v>100</v>
      </c>
    </row>
    <row r="134" spans="1:3">
      <c r="A134" s="7">
        <v>131</v>
      </c>
      <c r="B134" s="77">
        <f>+'A53a CUESTIONARIO'!A128</f>
        <v>63</v>
      </c>
      <c r="C134" s="75">
        <f>+'A53a CUESTIONARIO'!G128</f>
        <v>100</v>
      </c>
    </row>
    <row r="135" spans="1:3" ht="30">
      <c r="A135" s="75">
        <v>132</v>
      </c>
      <c r="B135" s="77" t="str">
        <f>+'A53a CUESTIONARIO'!A129</f>
        <v>NCI-TSC/332-11 Documentos uniformes con numeración prestablecida y secuencial</v>
      </c>
      <c r="C135" s="75">
        <f>+'A53a CUESTIONARIO'!G129</f>
        <v>100</v>
      </c>
    </row>
    <row r="136" spans="1:3">
      <c r="A136" s="7">
        <v>133</v>
      </c>
      <c r="B136" s="77">
        <f>+'A53a CUESTIONARIO'!A130</f>
        <v>64</v>
      </c>
      <c r="C136" s="75">
        <f>+'A53a CUESTIONARIO'!G130</f>
        <v>100</v>
      </c>
    </row>
    <row r="137" spans="1:3">
      <c r="A137" s="7">
        <v>134</v>
      </c>
      <c r="B137" s="77" t="str">
        <f>+'A53a CUESTIONARIO'!A131</f>
        <v xml:space="preserve">NCI-TSC/332-12 Separación de funciones incompatibles  </v>
      </c>
      <c r="C137" s="75">
        <f>+'A53a CUESTIONARIO'!G131</f>
        <v>100</v>
      </c>
    </row>
    <row r="138" spans="1:3">
      <c r="A138" s="75">
        <v>135</v>
      </c>
      <c r="B138" s="77">
        <f>+'A53a CUESTIONARIO'!A132</f>
        <v>65</v>
      </c>
      <c r="C138" s="75">
        <f>+'A53a CUESTIONARIO'!G132</f>
        <v>100</v>
      </c>
    </row>
    <row r="139" spans="1:3" ht="30">
      <c r="A139" s="7">
        <v>136</v>
      </c>
      <c r="B139" s="77" t="str">
        <f>+'A53a CUESTIONARIO'!A133</f>
        <v>NCI-TSC/332-13 Proceso precontractual, contractual, registro de proveedores, ejecución, recepción, distribución y uso</v>
      </c>
      <c r="C139" s="75">
        <f>+'A53a CUESTIONARIO'!G133</f>
        <v>600</v>
      </c>
    </row>
    <row r="140" spans="1:3">
      <c r="A140" s="75">
        <v>137</v>
      </c>
      <c r="B140" s="77">
        <f>+'A53a CUESTIONARIO'!A134</f>
        <v>66</v>
      </c>
      <c r="C140" s="75">
        <f>+'A53a CUESTIONARIO'!G134</f>
        <v>100</v>
      </c>
    </row>
    <row r="141" spans="1:3">
      <c r="A141" s="7">
        <v>138</v>
      </c>
      <c r="B141" s="77" t="str">
        <f>+'A53a CUESTIONARIO'!A140</f>
        <v>NCI-TSC/332-14 Sistema contable y presupuestario</v>
      </c>
      <c r="C141" s="75">
        <f>+'A53a CUESTIONARIO'!G140</f>
        <v>100</v>
      </c>
    </row>
    <row r="142" spans="1:3">
      <c r="A142" s="75">
        <v>139</v>
      </c>
      <c r="B142" s="77">
        <f>+'A53a CUESTIONARIO'!A141</f>
        <v>72</v>
      </c>
      <c r="C142" s="75">
        <f>+'A53a CUESTIONARIO'!G141</f>
        <v>100</v>
      </c>
    </row>
    <row r="143" spans="1:3" ht="30">
      <c r="A143" s="7">
        <v>140</v>
      </c>
      <c r="B143" s="77" t="str">
        <f>+'A53a CUESTIONARIO'!A142</f>
        <v xml:space="preserve">NCI-TSC/332-15 Revisión, autorización y aprobación de transacciones y operaciones </v>
      </c>
      <c r="C143" s="75">
        <f>+'A53a CUESTIONARIO'!G142</f>
        <v>100</v>
      </c>
    </row>
    <row r="144" spans="1:3">
      <c r="A144" s="7">
        <v>141</v>
      </c>
      <c r="B144" s="77">
        <f>+'A53a CUESTIONARIO'!A143</f>
        <v>73</v>
      </c>
      <c r="C144" s="75">
        <f>+'A53a CUESTIONARIO'!G143</f>
        <v>100</v>
      </c>
    </row>
    <row r="145" spans="1:3" ht="30">
      <c r="A145" s="75">
        <v>142</v>
      </c>
      <c r="B145" s="77" t="str">
        <f>+'A53a CUESTIONARIO'!A144</f>
        <v>NCI-TSC/332-16 Documentación de transacciones, actividades y tareas</v>
      </c>
      <c r="C145" s="75">
        <f>+'A53a CUESTIONARIO'!G144</f>
        <v>100</v>
      </c>
    </row>
    <row r="146" spans="1:3">
      <c r="A146" s="7">
        <v>143</v>
      </c>
      <c r="B146" s="77">
        <f>+'A53a CUESTIONARIO'!A145</f>
        <v>74</v>
      </c>
      <c r="C146" s="75">
        <f>+'A53a CUESTIONARIO'!G145</f>
        <v>100</v>
      </c>
    </row>
    <row r="147" spans="1:3">
      <c r="A147" s="75">
        <v>144</v>
      </c>
      <c r="B147" s="77" t="str">
        <f>+'A53a CUESTIONARIO'!A146</f>
        <v>NCI-TSC/332-17 Identificación de los bienes</v>
      </c>
      <c r="C147" s="75">
        <f>+'A53a CUESTIONARIO'!G146</f>
        <v>100</v>
      </c>
    </row>
    <row r="148" spans="1:3">
      <c r="A148" s="7">
        <v>145</v>
      </c>
      <c r="B148" s="77">
        <f>+'A53a CUESTIONARIO'!A147</f>
        <v>75</v>
      </c>
      <c r="C148" s="75">
        <f>+'A53a CUESTIONARIO'!G147</f>
        <v>100</v>
      </c>
    </row>
    <row r="149" spans="1:3">
      <c r="A149" s="75">
        <v>146</v>
      </c>
      <c r="B149" s="77" t="str">
        <f>+'A53a CUESTIONARIO'!A148</f>
        <v>NCI-TSC/332-18 Custodia de los bienes</v>
      </c>
      <c r="C149" s="75">
        <f>+'A53a CUESTIONARIO'!G148</f>
        <v>100</v>
      </c>
    </row>
    <row r="150" spans="1:3">
      <c r="A150" s="7">
        <v>147</v>
      </c>
      <c r="B150" s="77">
        <f>+'A53a CUESTIONARIO'!A149</f>
        <v>76</v>
      </c>
      <c r="C150" s="75">
        <f>+'A53a CUESTIONARIO'!G149</f>
        <v>100</v>
      </c>
    </row>
    <row r="151" spans="1:3">
      <c r="A151" s="7">
        <v>148</v>
      </c>
      <c r="B151" s="77" t="str">
        <f>+'A53a CUESTIONARIO'!A150</f>
        <v>NCI-TSC/332-19 Registros oportunos y detallados</v>
      </c>
      <c r="C151" s="75">
        <f>+'A53a CUESTIONARIO'!G150</f>
        <v>200</v>
      </c>
    </row>
    <row r="152" spans="1:3">
      <c r="A152" s="75">
        <v>149</v>
      </c>
      <c r="B152" s="77">
        <f>+'A53a CUESTIONARIO'!A151</f>
        <v>77</v>
      </c>
      <c r="C152" s="75">
        <f>+'A53a CUESTIONARIO'!G151</f>
        <v>100</v>
      </c>
    </row>
    <row r="153" spans="1:3">
      <c r="A153" s="7">
        <v>150</v>
      </c>
      <c r="B153" s="77" t="str">
        <f>+'A53a CUESTIONARIO'!A153</f>
        <v>NCI-TSC/332-20 Mantenimiento y conservación de los bienes</v>
      </c>
      <c r="C153" s="75">
        <f>+'A53a CUESTIONARIO'!G153</f>
        <v>100</v>
      </c>
    </row>
    <row r="154" spans="1:3">
      <c r="A154" s="75">
        <v>151</v>
      </c>
      <c r="B154" s="77">
        <f>+'A53a CUESTIONARIO'!A154</f>
        <v>79</v>
      </c>
      <c r="C154" s="75">
        <f>+'A53a CUESTIONARIO'!G154</f>
        <v>100</v>
      </c>
    </row>
    <row r="155" spans="1:3">
      <c r="A155" s="7">
        <v>152</v>
      </c>
      <c r="B155" s="77" t="str">
        <f>+'A53a CUESTIONARIO'!A155</f>
        <v>NCI-TSC/332-21 Conciliación periódica</v>
      </c>
      <c r="C155" s="75">
        <f>+'A53a CUESTIONARIO'!G155</f>
        <v>100</v>
      </c>
    </row>
    <row r="156" spans="1:3">
      <c r="A156" s="7">
        <v>153</v>
      </c>
      <c r="B156" s="77">
        <f>+'A53a CUESTIONARIO'!A156</f>
        <v>80</v>
      </c>
      <c r="C156" s="75">
        <f>+'A53a CUESTIONARIO'!G156</f>
        <v>100</v>
      </c>
    </row>
    <row r="157" spans="1:3">
      <c r="A157" s="75">
        <v>154</v>
      </c>
      <c r="B157" s="77" t="str">
        <f>+'A53a CUESTIONARIO'!A157</f>
        <v>NCI-TSC/332-22 Constataciones físicas</v>
      </c>
      <c r="C157" s="75">
        <f>+'A53a CUESTIONARIO'!G157</f>
        <v>100</v>
      </c>
    </row>
    <row r="158" spans="1:3">
      <c r="A158" s="7">
        <v>155</v>
      </c>
      <c r="B158" s="77">
        <f>+'A53a CUESTIONARIO'!A158</f>
        <v>81</v>
      </c>
      <c r="C158" s="75">
        <f>+'A53a CUESTIONARIO'!G158</f>
        <v>100</v>
      </c>
    </row>
    <row r="159" spans="1:3">
      <c r="A159" s="75">
        <v>156</v>
      </c>
      <c r="B159" s="77" t="str">
        <f>+'A53a CUESTIONARIO'!A159</f>
        <v>NCI-TSC/332-23 Arqueos independientes</v>
      </c>
      <c r="C159" s="75">
        <f>+'A53a CUESTIONARIO'!G159</f>
        <v>100</v>
      </c>
    </row>
    <row r="160" spans="1:3">
      <c r="A160" s="7">
        <v>157</v>
      </c>
      <c r="B160" s="77">
        <f>+'A53a CUESTIONARIO'!A160</f>
        <v>82</v>
      </c>
      <c r="C160" s="75">
        <f>+'A53a CUESTIONARIO'!G160</f>
        <v>100</v>
      </c>
    </row>
    <row r="161" spans="1:3">
      <c r="A161" s="75">
        <v>158</v>
      </c>
      <c r="B161" s="77" t="str">
        <f>+'A53a CUESTIONARIO'!A161</f>
        <v xml:space="preserve">NCI-TSC/332-24 Seguros contra siniestros </v>
      </c>
      <c r="C161" s="75">
        <f>+'A53a CUESTIONARIO'!G161</f>
        <v>100</v>
      </c>
    </row>
    <row r="162" spans="1:3">
      <c r="A162" s="7">
        <v>159</v>
      </c>
      <c r="B162" s="77">
        <f>+'A53a CUESTIONARIO'!A162</f>
        <v>83</v>
      </c>
      <c r="C162" s="75">
        <f>+'A53a CUESTIONARIO'!G162</f>
        <v>100</v>
      </c>
    </row>
    <row r="163" spans="1:3">
      <c r="A163" s="7">
        <v>160</v>
      </c>
      <c r="B163" s="77" t="str">
        <f>+'A53a CUESTIONARIO'!A163</f>
        <v xml:space="preserve">NCI-TSC/332-25 Registro y control de garantías </v>
      </c>
      <c r="C163" s="75">
        <f>+'A53a CUESTIONARIO'!G163</f>
        <v>100</v>
      </c>
    </row>
    <row r="164" spans="1:3">
      <c r="A164" s="75">
        <v>161</v>
      </c>
      <c r="B164" s="77">
        <f>+'A53a CUESTIONARIO'!A164</f>
        <v>84</v>
      </c>
      <c r="C164" s="75">
        <f>+'A53a CUESTIONARIO'!G164</f>
        <v>100</v>
      </c>
    </row>
    <row r="165" spans="1:3">
      <c r="A165" s="7">
        <v>162</v>
      </c>
      <c r="B165" s="77" t="str">
        <f>+'A53a CUESTIONARIO'!A165</f>
        <v>400-00 COMPONENTE INFORMACIÓN Y COMUNICACIÓN</v>
      </c>
      <c r="C165" s="75">
        <f>+'A53a CUESTIONARIO'!G165</f>
        <v>500</v>
      </c>
    </row>
    <row r="166" spans="1:3">
      <c r="A166" s="75">
        <v>163</v>
      </c>
      <c r="B166" s="77" t="str">
        <f>+'A53a CUESTIONARIO'!A166</f>
        <v xml:space="preserve">PCI-TSC/410-00	INFORMACIÓN RELEVANTE Y ACCESIBLE	</v>
      </c>
      <c r="C166" s="75">
        <f>+'A53a CUESTIONARIO'!G166</f>
        <v>200</v>
      </c>
    </row>
    <row r="167" spans="1:3" ht="45">
      <c r="A167" s="7">
        <v>164</v>
      </c>
      <c r="B167" s="77" t="str">
        <f>+'A53a CUESTIONARIO'!A167</f>
        <v>NCI-TSC/411-00 Identificación de requerimientos de información
NCI-TSC/412-00 Captar datos internos y externos y transformar en información de calidad</v>
      </c>
      <c r="C167" s="75">
        <f>+'A53a CUESTIONARIO'!G167</f>
        <v>100</v>
      </c>
    </row>
    <row r="168" spans="1:3">
      <c r="A168" s="75">
        <v>165</v>
      </c>
      <c r="B168" s="77">
        <f>+'A53a CUESTIONARIO'!A168</f>
        <v>85</v>
      </c>
      <c r="C168" s="75">
        <f>+'A53a CUESTIONARIO'!G168</f>
        <v>100</v>
      </c>
    </row>
    <row r="169" spans="1:3">
      <c r="A169" s="7">
        <v>166</v>
      </c>
      <c r="B169" s="77" t="e">
        <f>+'A53a CUESTIONARIO'!#REF!</f>
        <v>#REF!</v>
      </c>
      <c r="C169" s="75" t="e">
        <f>+'A53a CUESTIONARIO'!#REF!</f>
        <v>#REF!</v>
      </c>
    </row>
    <row r="170" spans="1:3">
      <c r="A170" s="7">
        <v>167</v>
      </c>
      <c r="B170" s="77" t="str">
        <f>+'A53a CUESTIONARIO'!A169</f>
        <v>NCI-TSC/413-00 	Archivo institucional</v>
      </c>
      <c r="C170" s="75">
        <f>+'A53a CUESTIONARIO'!G169</f>
        <v>100</v>
      </c>
    </row>
    <row r="171" spans="1:3">
      <c r="A171" s="75">
        <v>168</v>
      </c>
      <c r="B171" s="77">
        <f>+'A53a CUESTIONARIO'!A170</f>
        <v>86</v>
      </c>
      <c r="C171" s="75">
        <f>+'A53a CUESTIONARIO'!G170</f>
        <v>100</v>
      </c>
    </row>
    <row r="172" spans="1:3">
      <c r="A172" s="7">
        <v>169</v>
      </c>
      <c r="B172" s="77" t="str">
        <f>+'A53a CUESTIONARIO'!A171</f>
        <v>PCI-TSC/420-00	COMUNICACIÓN INTERNA DE LA INFORMACIÓN</v>
      </c>
      <c r="C172" s="75">
        <f>+'A53a CUESTIONARIO'!G171</f>
        <v>200</v>
      </c>
    </row>
    <row r="173" spans="1:3" ht="30">
      <c r="A173" s="75">
        <v>170</v>
      </c>
      <c r="B173" s="77" t="str">
        <f>+'A53a CUESTIONARIO'!A172</f>
        <v>NCI-TSC/421-00	Comunicar la información a todos los niveles de la organización incluyendo líneas de comunicación independientes</v>
      </c>
      <c r="C173" s="75">
        <f>+'A53a CUESTIONARIO'!G172</f>
        <v>100</v>
      </c>
    </row>
    <row r="174" spans="1:3">
      <c r="A174" s="7">
        <v>171</v>
      </c>
      <c r="B174" s="77">
        <f>+'A53a CUESTIONARIO'!A173</f>
        <v>87</v>
      </c>
      <c r="C174" s="75">
        <f>+'A53a CUESTIONARIO'!G173</f>
        <v>100</v>
      </c>
    </row>
    <row r="175" spans="1:3">
      <c r="A175" s="75">
        <v>172</v>
      </c>
      <c r="B175" s="77" t="str">
        <f>+'A53a CUESTIONARIO'!A174</f>
        <v>NCI-TSC/422-00 Información interna mínima que se debe comunicar</v>
      </c>
      <c r="C175" s="75">
        <f>+'A53a CUESTIONARIO'!G174</f>
        <v>100</v>
      </c>
    </row>
    <row r="176" spans="1:3">
      <c r="A176" s="7">
        <v>173</v>
      </c>
      <c r="B176" s="77">
        <f>+'A53a CUESTIONARIO'!A175</f>
        <v>88</v>
      </c>
      <c r="C176" s="75">
        <f>+'A53a CUESTIONARIO'!G175</f>
        <v>100</v>
      </c>
    </row>
    <row r="177" spans="1:5">
      <c r="A177" s="7">
        <v>174</v>
      </c>
      <c r="B177" s="77" t="str">
        <f>+'A53a CUESTIONARIO'!A176</f>
        <v>PCI-TSC/430-00	COMUNICACIÓN EXTERNA DE LA INFORMACIÓN</v>
      </c>
      <c r="C177" s="75">
        <f>+'A53a CUESTIONARIO'!G176</f>
        <v>100</v>
      </c>
    </row>
    <row r="178" spans="1:5" ht="30">
      <c r="A178" s="75">
        <v>175</v>
      </c>
      <c r="B178" s="77" t="str">
        <f>+'A53a CUESTIONARIO'!A177</f>
        <v xml:space="preserve">NCI-TSC/431-00	Comunicación con la ciudadanía y otras instituciones; NCI-TSC/432-00 	Información externa mínima que se debe comunicar </v>
      </c>
      <c r="C178" s="75">
        <f>+'A53a CUESTIONARIO'!G177</f>
        <v>100</v>
      </c>
    </row>
    <row r="179" spans="1:5">
      <c r="A179" s="7">
        <v>176</v>
      </c>
      <c r="B179" s="77" t="e">
        <f>+'A53a CUESTIONARIO'!#REF!</f>
        <v>#REF!</v>
      </c>
      <c r="C179" s="75" t="e">
        <f>+'A53a CUESTIONARIO'!#REF!</f>
        <v>#REF!</v>
      </c>
    </row>
    <row r="180" spans="1:5">
      <c r="A180" s="75">
        <v>177</v>
      </c>
      <c r="B180" s="77">
        <f>+'A53a CUESTIONARIO'!A178</f>
        <v>89</v>
      </c>
      <c r="C180" s="75">
        <f>+'A53a CUESTIONARIO'!G178</f>
        <v>100</v>
      </c>
    </row>
    <row r="181" spans="1:5">
      <c r="A181" s="7">
        <v>178</v>
      </c>
      <c r="B181" s="77" t="e">
        <f>+'A53a CUESTIONARIO'!#REF!</f>
        <v>#REF!</v>
      </c>
      <c r="C181" s="75" t="e">
        <f>+'A53a CUESTIONARIO'!#REF!</f>
        <v>#REF!</v>
      </c>
    </row>
    <row r="182" spans="1:5">
      <c r="A182" s="75">
        <v>179</v>
      </c>
      <c r="B182" s="77" t="e">
        <f>+'A53a CUESTIONARIO'!#REF!</f>
        <v>#REF!</v>
      </c>
      <c r="C182" s="75" t="e">
        <f>+'A53a CUESTIONARIO'!#REF!</f>
        <v>#REF!</v>
      </c>
    </row>
    <row r="183" spans="1:5">
      <c r="A183" s="7">
        <v>180</v>
      </c>
      <c r="B183" s="77" t="str">
        <f>+'A53a CUESTIONARIO'!A179</f>
        <v>500-00 COMPONENTE SUPERVISIÓN</v>
      </c>
      <c r="C183" s="75">
        <f>+'A53a CUESTIONARIO'!G179</f>
        <v>500</v>
      </c>
      <c r="E183" s="77">
        <f>+'A53a CUESTIONARIO'!D179</f>
        <v>50</v>
      </c>
    </row>
    <row r="184" spans="1:5">
      <c r="A184" s="7">
        <v>181</v>
      </c>
      <c r="B184" s="77" t="str">
        <f>+'A53a CUESTIONARIO'!A180</f>
        <v>PCI-TSC/510-00	 EVALUACIÓN CONTINUA Y AUTOEVALUACIÓN</v>
      </c>
      <c r="C184" s="75">
        <f>+'A53a CUESTIONARIO'!G180</f>
        <v>200</v>
      </c>
      <c r="E184" s="77">
        <f>+'A53a CUESTIONARIO'!D180</f>
        <v>20</v>
      </c>
    </row>
    <row r="185" spans="1:5">
      <c r="A185" s="75">
        <v>182</v>
      </c>
      <c r="B185" s="77" t="str">
        <f>+'A53a CUESTIONARIO'!A181</f>
        <v>NCI-TSC/511-00 Supervisión continua</v>
      </c>
      <c r="C185" s="75">
        <f>+'A53a CUESTIONARIO'!G181</f>
        <v>100</v>
      </c>
      <c r="E185" s="77">
        <f>+'A53a CUESTIONARIO'!D181</f>
        <v>10</v>
      </c>
    </row>
    <row r="186" spans="1:5">
      <c r="A186" s="7">
        <v>183</v>
      </c>
      <c r="B186" s="77">
        <f>+'A53a CUESTIONARIO'!A182</f>
        <v>90</v>
      </c>
      <c r="C186" s="75">
        <f>+'A53a CUESTIONARIO'!G182</f>
        <v>100</v>
      </c>
      <c r="E186" s="77">
        <f>+'A53a CUESTIONARIO'!D182</f>
        <v>10</v>
      </c>
    </row>
    <row r="187" spans="1:5">
      <c r="A187" s="75">
        <v>184</v>
      </c>
      <c r="B187" s="77" t="str">
        <f>+'A53a CUESTIONARIO'!A183</f>
        <v>NCI-TSC/512-00 	Autoevaluaciones</v>
      </c>
      <c r="C187" s="75">
        <f>+'A53a CUESTIONARIO'!G183</f>
        <v>100</v>
      </c>
      <c r="E187" s="77">
        <f>+'A53a CUESTIONARIO'!D183</f>
        <v>10</v>
      </c>
    </row>
    <row r="188" spans="1:5">
      <c r="A188" s="7">
        <v>185</v>
      </c>
      <c r="B188" s="77">
        <f>+'A53a CUESTIONARIO'!A184</f>
        <v>91</v>
      </c>
      <c r="C188" s="75">
        <f>+'A53a CUESTIONARIO'!G184</f>
        <v>100</v>
      </c>
      <c r="E188" s="77">
        <f>+'A53a CUESTIONARIO'!D184</f>
        <v>10</v>
      </c>
    </row>
    <row r="189" spans="1:5">
      <c r="A189" s="75">
        <v>186</v>
      </c>
      <c r="B189" s="77" t="e">
        <f>+'A53a CUESTIONARIO'!#REF!</f>
        <v>#REF!</v>
      </c>
      <c r="C189" s="75" t="e">
        <f>+'A53a CUESTIONARIO'!#REF!</f>
        <v>#REF!</v>
      </c>
      <c r="E189" s="77" t="e">
        <f>+'A53a CUESTIONARIO'!#REF!</f>
        <v>#REF!</v>
      </c>
    </row>
    <row r="190" spans="1:5">
      <c r="A190" s="7">
        <v>187</v>
      </c>
      <c r="B190" s="77" t="e">
        <f>+'A53a CUESTIONARIO'!#REF!</f>
        <v>#REF!</v>
      </c>
      <c r="C190" s="75" t="e">
        <f>+'A53a CUESTIONARIO'!#REF!</f>
        <v>#REF!</v>
      </c>
      <c r="E190" s="77" t="e">
        <f>+'A53a CUESTIONARIO'!#REF!</f>
        <v>#REF!</v>
      </c>
    </row>
    <row r="191" spans="1:5">
      <c r="A191" s="7">
        <v>188</v>
      </c>
      <c r="B191" s="77" t="e">
        <f>+'A53a CUESTIONARIO'!#REF!</f>
        <v>#REF!</v>
      </c>
      <c r="C191" s="75" t="e">
        <f>+'A53a CUESTIONARIO'!#REF!</f>
        <v>#REF!</v>
      </c>
      <c r="E191" s="77" t="e">
        <f>+'A53a CUESTIONARIO'!#REF!</f>
        <v>#REF!</v>
      </c>
    </row>
    <row r="192" spans="1:5">
      <c r="A192" s="75">
        <v>189</v>
      </c>
      <c r="B192" s="77" t="e">
        <f>+'A53a CUESTIONARIO'!#REF!</f>
        <v>#REF!</v>
      </c>
      <c r="C192" s="75" t="e">
        <f>+'A53a CUESTIONARIO'!#REF!</f>
        <v>#REF!</v>
      </c>
      <c r="E192" s="77" t="e">
        <f>+'A53a CUESTIONARIO'!#REF!</f>
        <v>#REF!</v>
      </c>
    </row>
    <row r="193" spans="1:8">
      <c r="A193" s="7">
        <v>190</v>
      </c>
      <c r="B193" s="77" t="e">
        <f>+'A53a CUESTIONARIO'!#REF!</f>
        <v>#REF!</v>
      </c>
      <c r="C193" s="75" t="e">
        <f>+'A53a CUESTIONARIO'!#REF!</f>
        <v>#REF!</v>
      </c>
      <c r="E193" s="77" t="e">
        <f>+'A53a CUESTIONARIO'!#REF!</f>
        <v>#REF!</v>
      </c>
    </row>
    <row r="194" spans="1:8" ht="30">
      <c r="A194" s="75">
        <v>191</v>
      </c>
      <c r="B194" s="77" t="str">
        <f>+'A53a CUESTIONARIO'!A188</f>
        <v>PCI-TSC/530-00	COMUNICACIÓN OPORTUNA DE LOS RESULTADOS DE LAS EVALUACIONES</v>
      </c>
      <c r="C194" s="75">
        <f>+'A53a CUESTIONARIO'!G188</f>
        <v>200</v>
      </c>
      <c r="E194" s="77">
        <f>+'A53a CUESTIONARIO'!D188</f>
        <v>20</v>
      </c>
    </row>
    <row r="195" spans="1:8">
      <c r="A195" s="7">
        <v>192</v>
      </c>
      <c r="B195" s="77" t="str">
        <f>+'A53a CUESTIONARIO'!A189</f>
        <v>NCI-TSC/531-00	 Evaluar los resultados y comunicar las deficiencias</v>
      </c>
      <c r="C195" s="75">
        <f>+'A53a CUESTIONARIO'!G189</f>
        <v>100</v>
      </c>
      <c r="E195" s="77">
        <f>+'A53a CUESTIONARIO'!D189</f>
        <v>10</v>
      </c>
    </row>
    <row r="196" spans="1:8">
      <c r="A196" s="75">
        <v>193</v>
      </c>
      <c r="B196" s="77">
        <f>+'A53a CUESTIONARIO'!A190</f>
        <v>93</v>
      </c>
      <c r="C196" s="75">
        <f>+'A53a CUESTIONARIO'!G190</f>
        <v>100</v>
      </c>
      <c r="E196" s="77">
        <f>+'A53a CUESTIONARIO'!D190</f>
        <v>10</v>
      </c>
    </row>
    <row r="197" spans="1:8">
      <c r="A197" s="7">
        <v>194</v>
      </c>
      <c r="B197" s="77" t="str">
        <f>+'A53a CUESTIONARIO'!A191</f>
        <v>NCI-TSC/532-00 	Controlar las medidas correctivas</v>
      </c>
      <c r="C197" s="75">
        <f>+'A53a CUESTIONARIO'!G191</f>
        <v>100</v>
      </c>
      <c r="E197" s="77">
        <f>+'A53a CUESTIONARIO'!D191</f>
        <v>10</v>
      </c>
    </row>
    <row r="198" spans="1:8">
      <c r="A198" s="7">
        <v>195</v>
      </c>
      <c r="B198" s="77">
        <f>+'A53a CUESTIONARIO'!A192</f>
        <v>94</v>
      </c>
      <c r="C198" s="75">
        <f>+'A53a CUESTIONARIO'!G192</f>
        <v>100</v>
      </c>
      <c r="E198" s="77">
        <f>+'A53a CUESTIONARIO'!D192</f>
        <v>10</v>
      </c>
    </row>
    <row r="199" spans="1:8">
      <c r="B199" s="77"/>
      <c r="C199" s="75"/>
      <c r="G199" s="83"/>
      <c r="H199" s="83"/>
    </row>
    <row r="200" spans="1:8">
      <c r="B200" s="77"/>
      <c r="C200" s="75"/>
      <c r="G200" s="83"/>
      <c r="H200" s="83"/>
    </row>
    <row r="201" spans="1:8">
      <c r="B201" s="77"/>
      <c r="C201" s="75"/>
      <c r="G201" s="83"/>
      <c r="H201" s="83"/>
    </row>
    <row r="202" spans="1:8">
      <c r="B202" s="77"/>
      <c r="C202" s="75"/>
      <c r="G202" s="83"/>
      <c r="H202" s="83"/>
    </row>
    <row r="203" spans="1:8">
      <c r="B203" s="77"/>
      <c r="C203" s="75"/>
      <c r="G203" s="83"/>
      <c r="H203" s="83"/>
    </row>
    <row r="204" spans="1:8">
      <c r="B204" s="77"/>
      <c r="C204" s="75"/>
      <c r="G204" s="83"/>
      <c r="H204" s="83"/>
    </row>
    <row r="205" spans="1:8">
      <c r="B205" s="77"/>
      <c r="C205" s="75"/>
      <c r="G205" s="83"/>
      <c r="H205" s="83"/>
    </row>
    <row r="206" spans="1:8">
      <c r="B206" s="77"/>
      <c r="C206" s="75"/>
      <c r="G206" s="83"/>
      <c r="H206" s="83"/>
    </row>
    <row r="207" spans="1:8">
      <c r="B207" s="77"/>
      <c r="C207" s="75"/>
      <c r="G207" s="83"/>
      <c r="H207" s="83"/>
    </row>
    <row r="208" spans="1:8">
      <c r="B208" s="77"/>
      <c r="C208" s="75"/>
      <c r="G208" s="83"/>
      <c r="H208" s="83"/>
    </row>
    <row r="209" spans="2:3">
      <c r="B209" s="77" t="e">
        <f>+'A53a CUESTIONARIO'!#REF!</f>
        <v>#REF!</v>
      </c>
      <c r="C209" s="75" t="e">
        <f>+'A53a CUESTIONARIO'!#REF!</f>
        <v>#REF!</v>
      </c>
    </row>
    <row r="210" spans="2:3">
      <c r="B210" s="77" t="e">
        <f>+'A53a CUESTIONARIO'!#REF!</f>
        <v>#REF!</v>
      </c>
      <c r="C210" s="75" t="e">
        <f>+'A53a CUESTIONARIO'!#REF!</f>
        <v>#REF!</v>
      </c>
    </row>
    <row r="211" spans="2:3">
      <c r="B211" s="77" t="e">
        <f>+'A53a CUESTIONARIO'!#REF!</f>
        <v>#REF!</v>
      </c>
      <c r="C211" s="75" t="e">
        <f>+'A53a CUESTIONARIO'!#REF!</f>
        <v>#REF!</v>
      </c>
    </row>
    <row r="212" spans="2:3">
      <c r="B212" s="77" t="e">
        <f>+'A53a CUESTIONARIO'!#REF!</f>
        <v>#REF!</v>
      </c>
      <c r="C212" s="75" t="e">
        <f>+'A53a CUESTIONARIO'!#REF!</f>
        <v>#REF!</v>
      </c>
    </row>
    <row r="213" spans="2:3">
      <c r="B213" s="77" t="e">
        <f>+'A53a CUESTIONARIO'!#REF!</f>
        <v>#REF!</v>
      </c>
      <c r="C213" s="75" t="e">
        <f>+'A53a CUESTIONARIO'!#REF!</f>
        <v>#REF!</v>
      </c>
    </row>
    <row r="214" spans="2:3">
      <c r="B214" s="77" t="e">
        <f>+'A53a CUESTIONARIO'!#REF!</f>
        <v>#REF!</v>
      </c>
      <c r="C214" s="75" t="e">
        <f>+'A53a CUESTIONARIO'!#REF!</f>
        <v>#REF!</v>
      </c>
    </row>
    <row r="215" spans="2:3">
      <c r="B215" s="77" t="e">
        <f>+'A53a CUESTIONARIO'!#REF!</f>
        <v>#REF!</v>
      </c>
      <c r="C215" s="75" t="e">
        <f>+'A53a CUESTIONARIO'!#REF!</f>
        <v>#REF!</v>
      </c>
    </row>
    <row r="216" spans="2:3">
      <c r="B216" s="77" t="e">
        <f>+'A53a CUESTIONARIO'!#REF!</f>
        <v>#REF!</v>
      </c>
      <c r="C216" s="75" t="e">
        <f>+'A53a CUESTIONARIO'!#REF!</f>
        <v>#REF!</v>
      </c>
    </row>
    <row r="217" spans="2:3">
      <c r="B217" s="77" t="e">
        <f>+'A53a CUESTIONARIO'!#REF!</f>
        <v>#REF!</v>
      </c>
      <c r="C217" s="75" t="e">
        <f>+'A53a CUESTIONARIO'!#REF!</f>
        <v>#REF!</v>
      </c>
    </row>
    <row r="218" spans="2:3">
      <c r="B218" s="77" t="e">
        <f>+'A53a CUESTIONARIO'!#REF!</f>
        <v>#REF!</v>
      </c>
      <c r="C218" s="75" t="e">
        <f>+'A53a CUESTIONARIO'!#REF!</f>
        <v>#REF!</v>
      </c>
    </row>
    <row r="219" spans="2:3">
      <c r="B219" s="77" t="e">
        <f>+'A53a CUESTIONARIO'!#REF!</f>
        <v>#REF!</v>
      </c>
      <c r="C219" s="75" t="e">
        <f>+'A53a CUESTIONARIO'!#REF!</f>
        <v>#REF!</v>
      </c>
    </row>
    <row r="220" spans="2:3">
      <c r="B220" s="77" t="e">
        <f>+'A53a CUESTIONARIO'!#REF!</f>
        <v>#REF!</v>
      </c>
    </row>
    <row r="221" spans="2:3">
      <c r="B221" s="77" t="e">
        <f>+'A53a CUESTIONARIO'!#REF!</f>
        <v>#REF!</v>
      </c>
    </row>
    <row r="222" spans="2:3">
      <c r="B222" s="77" t="e">
        <f>+'A53a CUESTIONARIO'!#REF!</f>
        <v>#REF!</v>
      </c>
    </row>
    <row r="223" spans="2:3">
      <c r="B223" s="77" t="e">
        <f>+'A53a CUESTIONARIO'!#REF!</f>
        <v>#REF!</v>
      </c>
    </row>
    <row r="224" spans="2:3">
      <c r="B224" s="77" t="e">
        <f>+'A53a CUESTIONARIO'!#REF!</f>
        <v>#REF!</v>
      </c>
    </row>
    <row r="225" spans="2:2">
      <c r="B225" s="77" t="e">
        <f>+'A53a CUESTIONARIO'!#REF!</f>
        <v>#REF!</v>
      </c>
    </row>
    <row r="226" spans="2:2">
      <c r="B226" s="77" t="e">
        <f>+'A53a CUESTIONARIO'!#REF!</f>
        <v>#REF!</v>
      </c>
    </row>
    <row r="227" spans="2:2">
      <c r="B227" s="77" t="e">
        <f>+'A53a CUESTIONARIO'!#REF!</f>
        <v>#REF!</v>
      </c>
    </row>
    <row r="228" spans="2:2">
      <c r="B228" s="77" t="e">
        <f>+'A53a CUESTIONARIO'!#REF!</f>
        <v>#REF!</v>
      </c>
    </row>
    <row r="229" spans="2:2">
      <c r="B229" s="77" t="e">
        <f>+'A53a CUESTIONARIO'!#REF!</f>
        <v>#REF!</v>
      </c>
    </row>
    <row r="230" spans="2:2">
      <c r="B230" s="77" t="e">
        <f>+'A53a CUESTIONARIO'!#REF!</f>
        <v>#REF!</v>
      </c>
    </row>
    <row r="231" spans="2:2">
      <c r="B231" s="77" t="e">
        <f>+'A53a CUESTIONARIO'!#REF!</f>
        <v>#REF!</v>
      </c>
    </row>
    <row r="232" spans="2:2">
      <c r="B232" s="77" t="e">
        <f>+'A53a CUESTIONARIO'!#REF!</f>
        <v>#REF!</v>
      </c>
    </row>
    <row r="233" spans="2:2">
      <c r="B233" s="77" t="e">
        <f>+'A53a CUESTIONARIO'!#REF!</f>
        <v>#REF!</v>
      </c>
    </row>
    <row r="234" spans="2:2">
      <c r="B234" s="77" t="e">
        <f>+'A53a CUESTIONARIO'!#REF!</f>
        <v>#REF!</v>
      </c>
    </row>
    <row r="235" spans="2:2">
      <c r="B235" s="77" t="e">
        <f>+'A53a CUESTIONARIO'!#REF!</f>
        <v>#REF!</v>
      </c>
    </row>
    <row r="236" spans="2:2">
      <c r="B236" s="77" t="e">
        <f>+'A53a CUESTIONARIO'!#REF!</f>
        <v>#REF!</v>
      </c>
    </row>
    <row r="237" spans="2:2">
      <c r="B237" s="77" t="e">
        <f>+'A53a CUESTIONARIO'!#REF!</f>
        <v>#REF!</v>
      </c>
    </row>
    <row r="238" spans="2:2">
      <c r="B238" s="77" t="e">
        <f>+'A53a CUESTIONARIO'!#REF!</f>
        <v>#REF!</v>
      </c>
    </row>
    <row r="239" spans="2:2">
      <c r="B239" s="77" t="e">
        <f>+'A53a CUESTIONARIO'!#REF!</f>
        <v>#REF!</v>
      </c>
    </row>
    <row r="240" spans="2:2">
      <c r="B240" s="77" t="e">
        <f>+'A53a CUESTIONARIO'!#REF!</f>
        <v>#REF!</v>
      </c>
    </row>
    <row r="241" spans="2:2">
      <c r="B241" s="77" t="e">
        <f>+'A53a CUESTIONARIO'!#REF!</f>
        <v>#REF!</v>
      </c>
    </row>
    <row r="242" spans="2:2">
      <c r="B242" s="77" t="e">
        <f>+'A53a CUESTIONARIO'!#REF!</f>
        <v>#REF!</v>
      </c>
    </row>
    <row r="243" spans="2:2">
      <c r="B243" s="77" t="e">
        <f>+'A53a CUESTIONARIO'!#REF!</f>
        <v>#REF!</v>
      </c>
    </row>
    <row r="244" spans="2:2">
      <c r="B244" s="77" t="e">
        <f>+'A53a CUESTIONARIO'!#REF!</f>
        <v>#REF!</v>
      </c>
    </row>
    <row r="245" spans="2:2">
      <c r="B245" s="77" t="e">
        <f>+'A53a CUESTIONARIO'!#REF!</f>
        <v>#REF!</v>
      </c>
    </row>
    <row r="246" spans="2:2">
      <c r="B246" s="77" t="e">
        <f>+'A53a CUESTIONARIO'!#REF!</f>
        <v>#REF!</v>
      </c>
    </row>
    <row r="247" spans="2:2">
      <c r="B247" s="77" t="e">
        <f>+'A53a CUESTIONARIO'!#REF!</f>
        <v>#REF!</v>
      </c>
    </row>
    <row r="248" spans="2:2">
      <c r="B248" s="77" t="e">
        <f>+'A53a CUESTIONARIO'!#REF!</f>
        <v>#REF!</v>
      </c>
    </row>
    <row r="249" spans="2:2">
      <c r="B249" s="77" t="e">
        <f>+'A53a CUESTIONARIO'!#REF!</f>
        <v>#REF!</v>
      </c>
    </row>
    <row r="250" spans="2:2">
      <c r="B250" s="77" t="e">
        <f>+'A53a CUESTIONARIO'!#REF!</f>
        <v>#REF!</v>
      </c>
    </row>
    <row r="251" spans="2:2">
      <c r="B251" s="77" t="e">
        <f>+'A53a CUESTIONARIO'!#REF!</f>
        <v>#REF!</v>
      </c>
    </row>
    <row r="252" spans="2:2">
      <c r="B252" s="77" t="e">
        <f>+'A53a CUESTIONARIO'!#REF!</f>
        <v>#REF!</v>
      </c>
    </row>
    <row r="253" spans="2:2">
      <c r="B253" s="77" t="e">
        <f>+'A53a CUESTIONARIO'!#REF!</f>
        <v>#REF!</v>
      </c>
    </row>
    <row r="254" spans="2:2">
      <c r="B254" s="77" t="e">
        <f>+'A53a CUESTIONARIO'!#REF!</f>
        <v>#REF!</v>
      </c>
    </row>
    <row r="255" spans="2:2">
      <c r="B255" s="77" t="e">
        <f>+'A53a CUESTIONARIO'!#REF!</f>
        <v>#REF!</v>
      </c>
    </row>
    <row r="256" spans="2:2">
      <c r="B256" s="77" t="e">
        <f>+'A53a CUESTIONARIO'!#REF!</f>
        <v>#REF!</v>
      </c>
    </row>
    <row r="257" spans="2:2">
      <c r="B257" s="77" t="e">
        <f>+'A53a CUESTIONARIO'!#REF!</f>
        <v>#REF!</v>
      </c>
    </row>
    <row r="258" spans="2:2">
      <c r="B258" s="77" t="e">
        <f>+'A53a CUESTIONARIO'!#REF!</f>
        <v>#REF!</v>
      </c>
    </row>
    <row r="259" spans="2:2">
      <c r="B259" s="77" t="e">
        <f>+'A53a CUESTIONARIO'!#REF!</f>
        <v>#REF!</v>
      </c>
    </row>
    <row r="260" spans="2:2">
      <c r="B260" s="77" t="e">
        <f>+'A53a CUESTIONARIO'!#REF!</f>
        <v>#REF!</v>
      </c>
    </row>
    <row r="261" spans="2:2">
      <c r="B261" s="77" t="e">
        <f>+'A53a CUESTIONARIO'!#REF!</f>
        <v>#REF!</v>
      </c>
    </row>
    <row r="262" spans="2:2">
      <c r="B262" s="77" t="e">
        <f>+'A53a CUESTIONARIO'!#REF!</f>
        <v>#REF!</v>
      </c>
    </row>
    <row r="263" spans="2:2">
      <c r="B263" s="77" t="e">
        <f>+'A53a CUESTIONARIO'!#REF!</f>
        <v>#REF!</v>
      </c>
    </row>
    <row r="264" spans="2:2">
      <c r="B264" s="77" t="e">
        <f>+'A53a CUESTIONARIO'!#REF!</f>
        <v>#REF!</v>
      </c>
    </row>
    <row r="265" spans="2:2">
      <c r="B265" s="77" t="e">
        <f>+'A53a CUESTIONARIO'!#REF!</f>
        <v>#REF!</v>
      </c>
    </row>
    <row r="266" spans="2:2">
      <c r="B266" s="77" t="e">
        <f>+'A53a CUESTIONARIO'!#REF!</f>
        <v>#REF!</v>
      </c>
    </row>
    <row r="267" spans="2:2">
      <c r="B267" s="77" t="e">
        <f>+'A53a CUESTIONARIO'!#REF!</f>
        <v>#REF!</v>
      </c>
    </row>
    <row r="268" spans="2:2">
      <c r="B268" s="77" t="e">
        <f>+'A53a CUESTIONARIO'!#REF!</f>
        <v>#REF!</v>
      </c>
    </row>
    <row r="269" spans="2:2">
      <c r="B269" s="77" t="e">
        <f>+'A53a CUESTIONARIO'!#REF!</f>
        <v>#REF!</v>
      </c>
    </row>
    <row r="270" spans="2:2">
      <c r="B270" s="77" t="e">
        <f>+'A53a CUESTIONARIO'!#REF!</f>
        <v>#REF!</v>
      </c>
    </row>
    <row r="271" spans="2:2">
      <c r="B271" s="77" t="e">
        <f>+'A53a CUESTIONARIO'!#REF!</f>
        <v>#REF!</v>
      </c>
    </row>
    <row r="272" spans="2:2">
      <c r="B272" s="77" t="e">
        <f>+'A53a CUESTIONARIO'!#REF!</f>
        <v>#REF!</v>
      </c>
    </row>
    <row r="273" spans="2:2">
      <c r="B273" s="77" t="e">
        <f>+'A53a CUESTIONARIO'!#REF!</f>
        <v>#REF!</v>
      </c>
    </row>
    <row r="274" spans="2:2">
      <c r="B274" s="77" t="e">
        <f>+'A53a CUESTIONARIO'!#REF!</f>
        <v>#REF!</v>
      </c>
    </row>
    <row r="275" spans="2:2">
      <c r="B275" s="77" t="e">
        <f>+'A53a CUESTIONARIO'!#REF!</f>
        <v>#REF!</v>
      </c>
    </row>
    <row r="276" spans="2:2">
      <c r="B276" s="77" t="e">
        <f>+'A53a CUESTIONARIO'!#REF!</f>
        <v>#REF!</v>
      </c>
    </row>
  </sheetData>
  <mergeCells count="1">
    <mergeCell ref="A1:C1"/>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90033"/>
  </sheetPr>
  <dimension ref="A1:I110"/>
  <sheetViews>
    <sheetView showGridLines="0" topLeftCell="B2" workbookViewId="0">
      <selection activeCell="A26" sqref="A26"/>
    </sheetView>
  </sheetViews>
  <sheetFormatPr baseColWidth="10" defaultColWidth="11.42578125" defaultRowHeight="17.25"/>
  <cols>
    <col min="1" max="1" width="1.140625" style="9" customWidth="1"/>
    <col min="2" max="2" width="126.42578125" style="5" customWidth="1"/>
    <col min="3" max="3" width="16" style="10" customWidth="1"/>
    <col min="4" max="4" width="12.28515625" style="11" customWidth="1"/>
    <col min="5" max="5" width="13.5703125" style="12" customWidth="1"/>
    <col min="6" max="6" width="15.7109375" style="13" customWidth="1"/>
    <col min="7" max="7" width="15" style="14" customWidth="1"/>
    <col min="8" max="8" width="15.140625" style="9" customWidth="1"/>
    <col min="9" max="9" width="25.85546875" style="9" customWidth="1"/>
    <col min="10" max="16384" width="11.42578125" style="9"/>
  </cols>
  <sheetData>
    <row r="1" spans="1:9" s="6" customFormat="1" ht="17.25" customHeight="1">
      <c r="A1" s="194"/>
      <c r="B1" s="195"/>
      <c r="C1" s="202" t="s">
        <v>236</v>
      </c>
      <c r="D1" s="203"/>
      <c r="E1" s="203"/>
      <c r="F1" s="203"/>
      <c r="G1" s="204"/>
      <c r="H1" s="198" t="s">
        <v>353</v>
      </c>
      <c r="I1" s="199"/>
    </row>
    <row r="2" spans="1:9" s="6" customFormat="1" ht="41.25" customHeight="1">
      <c r="A2" s="196"/>
      <c r="B2" s="197"/>
      <c r="C2" s="205" t="s">
        <v>213</v>
      </c>
      <c r="D2" s="206"/>
      <c r="E2" s="206"/>
      <c r="F2" s="206"/>
      <c r="G2" s="207"/>
      <c r="H2" s="200"/>
      <c r="I2" s="201"/>
    </row>
    <row r="3" spans="1:9">
      <c r="A3" s="15"/>
      <c r="F3" s="16"/>
      <c r="G3" s="17"/>
      <c r="I3" s="48"/>
    </row>
    <row r="4" spans="1:9" ht="21.75">
      <c r="A4" s="208"/>
      <c r="B4" s="209"/>
      <c r="C4" s="209"/>
      <c r="D4" s="209"/>
      <c r="E4" s="209"/>
      <c r="F4" s="209"/>
      <c r="G4" s="17"/>
      <c r="I4" s="48"/>
    </row>
    <row r="5" spans="1:9" ht="15" customHeight="1">
      <c r="A5" s="18"/>
      <c r="B5" s="19"/>
      <c r="C5" s="20"/>
      <c r="F5" s="16"/>
      <c r="G5" s="17"/>
      <c r="I5" s="48"/>
    </row>
    <row r="6" spans="1:9" ht="27" customHeight="1">
      <c r="A6" s="15"/>
      <c r="B6" s="210" t="s">
        <v>222</v>
      </c>
      <c r="C6" s="211"/>
      <c r="D6" s="211"/>
      <c r="E6" s="211"/>
      <c r="F6" s="212"/>
      <c r="G6" s="17"/>
      <c r="H6" s="213"/>
      <c r="I6" s="214"/>
    </row>
    <row r="7" spans="1:9" ht="51.75">
      <c r="A7" s="15"/>
      <c r="B7" s="21" t="s">
        <v>216</v>
      </c>
      <c r="C7" s="22" t="s">
        <v>217</v>
      </c>
      <c r="D7" s="23" t="s">
        <v>218</v>
      </c>
      <c r="E7" s="23" t="s">
        <v>219</v>
      </c>
      <c r="F7" s="22" t="s">
        <v>221</v>
      </c>
      <c r="G7" s="17"/>
      <c r="H7" s="191" t="s">
        <v>223</v>
      </c>
      <c r="I7" s="192"/>
    </row>
    <row r="8" spans="1:9">
      <c r="A8" s="15"/>
      <c r="B8" s="24" t="s">
        <v>29</v>
      </c>
      <c r="C8" s="25">
        <f>+C17</f>
        <v>36</v>
      </c>
      <c r="D8" s="26">
        <f>+C8*100</f>
        <v>3600</v>
      </c>
      <c r="E8" s="27">
        <f>+'A53a CUESTIONARIO'!G8</f>
        <v>3600</v>
      </c>
      <c r="F8" s="28">
        <f>(E8*100%)/D8</f>
        <v>1</v>
      </c>
      <c r="G8" s="17"/>
      <c r="H8" s="29" t="s">
        <v>224</v>
      </c>
      <c r="I8" s="49" t="s">
        <v>225</v>
      </c>
    </row>
    <row r="9" spans="1:9">
      <c r="A9" s="15"/>
      <c r="B9" s="24" t="s">
        <v>92</v>
      </c>
      <c r="C9" s="25">
        <f>+C44</f>
        <v>8</v>
      </c>
      <c r="D9" s="26">
        <f>+C9*100</f>
        <v>800</v>
      </c>
      <c r="E9" s="27">
        <f>+'A53a CUESTIONARIO'!G72</f>
        <v>800</v>
      </c>
      <c r="F9" s="28">
        <f>(E9*100%)/D9</f>
        <v>1</v>
      </c>
      <c r="G9" s="17"/>
      <c r="H9" s="29" t="s">
        <v>226</v>
      </c>
      <c r="I9" s="50" t="s">
        <v>227</v>
      </c>
    </row>
    <row r="10" spans="1:9">
      <c r="A10" s="15"/>
      <c r="B10" s="24" t="s">
        <v>110</v>
      </c>
      <c r="C10" s="25">
        <f>+C54</f>
        <v>40</v>
      </c>
      <c r="D10" s="26">
        <f>+C10*100</f>
        <v>4000</v>
      </c>
      <c r="E10" s="27">
        <f>+'A53a CUESTIONARIO'!G90</f>
        <v>4000</v>
      </c>
      <c r="F10" s="28">
        <f>(E10*100%)/D10</f>
        <v>1</v>
      </c>
      <c r="G10" s="17"/>
      <c r="H10" s="29" t="s">
        <v>228</v>
      </c>
      <c r="I10" s="51" t="s">
        <v>229</v>
      </c>
    </row>
    <row r="11" spans="1:9">
      <c r="A11" s="15"/>
      <c r="B11" s="24" t="s">
        <v>185</v>
      </c>
      <c r="C11" s="25">
        <f>+C88</f>
        <v>5</v>
      </c>
      <c r="D11" s="26">
        <f>+C11*100</f>
        <v>500</v>
      </c>
      <c r="E11" s="27">
        <f>+'A53a CUESTIONARIO'!G165</f>
        <v>500</v>
      </c>
      <c r="F11" s="28">
        <f>(E11*100%)/D11</f>
        <v>1</v>
      </c>
      <c r="G11" s="17"/>
      <c r="H11" s="30"/>
      <c r="I11" s="52"/>
    </row>
    <row r="12" spans="1:9">
      <c r="A12" s="15"/>
      <c r="B12" s="24" t="s">
        <v>199</v>
      </c>
      <c r="C12" s="25">
        <f>+C97</f>
        <v>5</v>
      </c>
      <c r="D12" s="26">
        <f>+C12*100</f>
        <v>500</v>
      </c>
      <c r="E12" s="27">
        <f>+'A53a CUESTIONARIO'!G179</f>
        <v>500</v>
      </c>
      <c r="F12" s="28">
        <f>(E12*100%)/D12</f>
        <v>1</v>
      </c>
      <c r="G12" s="17"/>
      <c r="I12" s="48"/>
    </row>
    <row r="13" spans="1:9">
      <c r="A13" s="15"/>
      <c r="B13" s="31" t="s">
        <v>24</v>
      </c>
      <c r="C13" s="32">
        <f>SUM(C8:C12)</f>
        <v>94</v>
      </c>
      <c r="D13" s="33">
        <f>SUM(D8:D12)</f>
        <v>9400</v>
      </c>
      <c r="E13" s="34">
        <f>SUM(E8:E12)</f>
        <v>9400</v>
      </c>
      <c r="F13" s="35"/>
      <c r="G13" s="17"/>
      <c r="I13" s="48"/>
    </row>
    <row r="14" spans="1:9">
      <c r="A14" s="15"/>
      <c r="F14" s="16"/>
      <c r="G14" s="17"/>
      <c r="I14" s="48"/>
    </row>
    <row r="15" spans="1:9">
      <c r="A15" s="15"/>
      <c r="B15" s="193" t="s">
        <v>230</v>
      </c>
      <c r="C15" s="193"/>
      <c r="D15" s="193"/>
      <c r="E15" s="193"/>
      <c r="F15" s="193"/>
      <c r="G15" s="17"/>
      <c r="I15" s="48"/>
    </row>
    <row r="16" spans="1:9" ht="51.75">
      <c r="A16" s="15"/>
      <c r="B16" s="21" t="s">
        <v>231</v>
      </c>
      <c r="C16" s="22" t="s">
        <v>217</v>
      </c>
      <c r="D16" s="23" t="s">
        <v>218</v>
      </c>
      <c r="E16" s="23" t="s">
        <v>219</v>
      </c>
      <c r="F16" s="22" t="s">
        <v>221</v>
      </c>
      <c r="G16" s="17"/>
      <c r="I16" s="48"/>
    </row>
    <row r="17" spans="1:9" ht="20.25" customHeight="1">
      <c r="A17" s="15"/>
      <c r="B17" s="36" t="str">
        <f>+VERO!B4</f>
        <v>100-00  COMPONENTE ENTORNO DE CONTROL</v>
      </c>
      <c r="C17" s="37">
        <f>+C18+C204+C25+C29+C31+C42+C22</f>
        <v>36</v>
      </c>
      <c r="D17" s="38">
        <f>+C17*100</f>
        <v>3600</v>
      </c>
      <c r="E17" s="39">
        <f>+'A53a CUESTIONARIO'!G8</f>
        <v>3600</v>
      </c>
      <c r="F17" s="40">
        <f>(E17*100%)/D17</f>
        <v>1</v>
      </c>
      <c r="G17" s="17"/>
      <c r="I17" s="48"/>
    </row>
    <row r="18" spans="1:9">
      <c r="A18" s="15"/>
      <c r="B18" s="41" t="str">
        <f>+VERO!B5</f>
        <v xml:space="preserve">PCI-TSC/110-00 PRINCIPIO INTEGRIDAD Y VALORES ÉTICOS </v>
      </c>
      <c r="C18" s="42">
        <f>+C19+C20+C21</f>
        <v>8</v>
      </c>
      <c r="D18" s="43">
        <f t="shared" ref="D18:D79" si="0">+C18*100</f>
        <v>800</v>
      </c>
      <c r="E18" s="44">
        <f>+'A53a CUESTIONARIO'!G9</f>
        <v>800</v>
      </c>
      <c r="F18" s="45">
        <f t="shared" ref="F18:F79" si="1">(E18*100%)/D18</f>
        <v>1</v>
      </c>
      <c r="G18" s="17"/>
      <c r="I18" s="48"/>
    </row>
    <row r="19" spans="1:9">
      <c r="A19" s="15"/>
      <c r="B19" s="24" t="str">
        <f>+VERO!B6</f>
        <v>NCI-TSC/111-00 Compromiso y ejemplo de las máximas autoridades y directivos con la ética y protección de los recursos públicos</v>
      </c>
      <c r="C19" s="25">
        <v>4</v>
      </c>
      <c r="D19" s="46">
        <f t="shared" si="0"/>
        <v>400</v>
      </c>
      <c r="E19" s="47">
        <f>+'A53a CUESTIONARIO'!G10</f>
        <v>400</v>
      </c>
      <c r="F19" s="28">
        <f t="shared" si="1"/>
        <v>1</v>
      </c>
      <c r="G19" s="17"/>
      <c r="I19" s="48"/>
    </row>
    <row r="20" spans="1:9" ht="34.5">
      <c r="A20" s="15"/>
      <c r="B20" s="24" t="str">
        <f>+VERO!B11</f>
        <v>NCI-TSC/112-00 Cumplir el código de conducta ética del servidor público y adoptar o adaptar otras normas de conducta 
NCI-TSC/113-00 Evaluar el cumplimiento de las normas de conducta</v>
      </c>
      <c r="C20" s="25">
        <v>2</v>
      </c>
      <c r="D20" s="46">
        <f t="shared" si="0"/>
        <v>200</v>
      </c>
      <c r="E20" s="47">
        <f>+'A53a CUESTIONARIO'!G15</f>
        <v>200</v>
      </c>
      <c r="F20" s="28">
        <f t="shared" si="1"/>
        <v>1</v>
      </c>
      <c r="G20" s="17"/>
      <c r="I20" s="48"/>
    </row>
    <row r="21" spans="1:9">
      <c r="A21" s="15"/>
      <c r="B21" s="24" t="str">
        <f>+VERO!B15</f>
        <v>NCI-TSC/114-00 Atención oportuna de inobservancias a la ética</v>
      </c>
      <c r="C21" s="25">
        <v>2</v>
      </c>
      <c r="D21" s="46">
        <f t="shared" si="0"/>
        <v>200</v>
      </c>
      <c r="E21" s="47">
        <f>+'A53a CUESTIONARIO'!G18</f>
        <v>200</v>
      </c>
      <c r="F21" s="28">
        <f t="shared" si="1"/>
        <v>1</v>
      </c>
      <c r="G21" s="17"/>
      <c r="I21" s="48"/>
    </row>
    <row r="22" spans="1:9">
      <c r="A22" s="15"/>
      <c r="B22" s="41" t="str">
        <f>+VERO!B19</f>
        <v>PCI-TSC/120-00	 PRINCIPIO RESPONSABILIDAD DE SUPERVISIÓN DEL FUNCIONAMIENTO DEL CONTROL INTERNO</v>
      </c>
      <c r="C22" s="42">
        <f>+C23+C24</f>
        <v>3</v>
      </c>
      <c r="D22" s="43">
        <f t="shared" si="0"/>
        <v>300</v>
      </c>
      <c r="E22" s="44">
        <f>+'A53a CUESTIONARIO'!G21</f>
        <v>300</v>
      </c>
      <c r="F22" s="45">
        <f t="shared" si="1"/>
        <v>1</v>
      </c>
      <c r="G22" s="17"/>
      <c r="I22" s="48"/>
    </row>
    <row r="23" spans="1:9" ht="34.5">
      <c r="A23" s="15"/>
      <c r="B23" s="24" t="str">
        <f>+VERO!B20</f>
        <v>NCI-TSC/121-00  Estructura para supervisar el funcionamiento del control interno
NCI-TSC/122-00 Independencia y conocimientos especializados</v>
      </c>
      <c r="C23" s="25">
        <v>2</v>
      </c>
      <c r="D23" s="46">
        <f t="shared" si="0"/>
        <v>200</v>
      </c>
      <c r="E23" s="47">
        <f>+'A53a CUESTIONARIO'!G22</f>
        <v>200</v>
      </c>
      <c r="F23" s="28">
        <f t="shared" si="1"/>
        <v>1</v>
      </c>
      <c r="G23" s="17"/>
      <c r="I23" s="48"/>
    </row>
    <row r="24" spans="1:9">
      <c r="A24" s="15"/>
      <c r="B24" s="24" t="str">
        <f>+VERO!B25</f>
        <v>NCI-TSC/123-00 Corrección de deficiencias</v>
      </c>
      <c r="C24" s="25">
        <v>1</v>
      </c>
      <c r="D24" s="46">
        <f t="shared" si="0"/>
        <v>100</v>
      </c>
      <c r="E24" s="47">
        <f>+'A53a CUESTIONARIO'!G25</f>
        <v>100</v>
      </c>
      <c r="F24" s="28">
        <f t="shared" si="1"/>
        <v>1</v>
      </c>
      <c r="G24" s="17"/>
      <c r="I24" s="48"/>
    </row>
    <row r="25" spans="1:9">
      <c r="A25" s="15"/>
      <c r="B25" s="41" t="str">
        <f>+VERO!B28</f>
        <v xml:space="preserve">PCI-TSC/130-00 PRINCIPIO PLANIFICACIÓN EN TODA LA ORGANIZACIÓN </v>
      </c>
      <c r="C25" s="42">
        <f>+C26+C27+C28</f>
        <v>7</v>
      </c>
      <c r="D25" s="43">
        <f t="shared" si="0"/>
        <v>700</v>
      </c>
      <c r="E25" s="44">
        <f>+'A53a CUESTIONARIO'!G27</f>
        <v>700</v>
      </c>
      <c r="F25" s="45">
        <f t="shared" si="1"/>
        <v>1</v>
      </c>
      <c r="G25" s="17"/>
      <c r="I25" s="48"/>
    </row>
    <row r="26" spans="1:9">
      <c r="A26" s="15"/>
      <c r="B26" s="24" t="str">
        <f>+VERO!B29</f>
        <v>NCI-TSC/131-00 La entidad establece la obligación de planificar</v>
      </c>
      <c r="C26" s="25">
        <v>1</v>
      </c>
      <c r="D26" s="46">
        <f t="shared" si="0"/>
        <v>100</v>
      </c>
      <c r="E26" s="47">
        <f>+'A53a CUESTIONARIO'!G28</f>
        <v>100</v>
      </c>
      <c r="F26" s="28">
        <f t="shared" si="1"/>
        <v>1</v>
      </c>
      <c r="G26" s="17"/>
      <c r="I26" s="48"/>
    </row>
    <row r="27" spans="1:9">
      <c r="A27" s="15"/>
      <c r="B27" s="24" t="str">
        <f>+VERO!B31</f>
        <v>NCI-TSC/132-00 Planes de largo, mediano y corto plazo</v>
      </c>
      <c r="C27" s="25">
        <v>4</v>
      </c>
      <c r="D27" s="46">
        <f t="shared" si="0"/>
        <v>400</v>
      </c>
      <c r="E27" s="47">
        <f>+'A53a CUESTIONARIO'!G30</f>
        <v>400</v>
      </c>
      <c r="F27" s="28">
        <f t="shared" si="1"/>
        <v>1</v>
      </c>
      <c r="G27" s="17"/>
      <c r="I27" s="48"/>
    </row>
    <row r="28" spans="1:9">
      <c r="A28" s="15"/>
      <c r="B28" s="24" t="str">
        <f>+VERO!B37</f>
        <v>NCI-TSC/133-00 Monitoreo de la ejecución de los planes y sus resultados</v>
      </c>
      <c r="C28" s="25">
        <v>2</v>
      </c>
      <c r="D28" s="46">
        <f t="shared" si="0"/>
        <v>200</v>
      </c>
      <c r="E28" s="47">
        <f>+'A53a CUESTIONARIO'!G35</f>
        <v>200</v>
      </c>
      <c r="F28" s="28">
        <f t="shared" si="1"/>
        <v>1</v>
      </c>
      <c r="G28" s="17"/>
      <c r="I28" s="48"/>
    </row>
    <row r="29" spans="1:9">
      <c r="A29" s="15"/>
      <c r="B29" s="41" t="str">
        <f>+VERO!B41</f>
        <v>PCI-TSC/140-00 PRINCIPIO ORGANIZACIÓN, AUTORIDAD Y RESPONSABILIDAD DEFINIDAS</v>
      </c>
      <c r="C29" s="42">
        <f>+C30</f>
        <v>3</v>
      </c>
      <c r="D29" s="43">
        <f t="shared" si="0"/>
        <v>300</v>
      </c>
      <c r="E29" s="44">
        <f>+'A53a CUESTIONARIO'!G38</f>
        <v>300</v>
      </c>
      <c r="F29" s="45">
        <f t="shared" si="1"/>
        <v>1</v>
      </c>
      <c r="G29" s="17"/>
      <c r="I29" s="48"/>
    </row>
    <row r="30" spans="1:9" ht="34.5">
      <c r="A30" s="15"/>
      <c r="B30" s="24" t="str">
        <f>+VERO!B42</f>
        <v>NCI-TSC/141-00 Estructuras de la organización y líneas de comunicación 
NCI-TSC/142-00 Autoridad y responsabilidades definidas</v>
      </c>
      <c r="C30" s="25">
        <v>3</v>
      </c>
      <c r="D30" s="46">
        <f t="shared" si="0"/>
        <v>300</v>
      </c>
      <c r="E30" s="47">
        <f>+'A53a CUESTIONARIO'!G39</f>
        <v>300</v>
      </c>
      <c r="F30" s="28">
        <f t="shared" si="1"/>
        <v>1</v>
      </c>
      <c r="G30" s="17"/>
      <c r="I30" s="48"/>
    </row>
    <row r="31" spans="1:9">
      <c r="A31" s="15"/>
      <c r="B31" s="41" t="str">
        <f>+VERO!B46</f>
        <v>PCI-TSC/150-00 PRINCIPIO GESTIÓN DEL TALENTO HUMANO CON BASE EN LAS COMPETENCIAS PROFESIONALES</v>
      </c>
      <c r="C31" s="42">
        <f>+C32+C33+C34+C35+C36+C37+C38+C39+C40+C41</f>
        <v>14</v>
      </c>
      <c r="D31" s="43">
        <f t="shared" si="0"/>
        <v>1400</v>
      </c>
      <c r="E31" s="44">
        <f>+'A53a CUESTIONARIO'!G43</f>
        <v>1400</v>
      </c>
      <c r="F31" s="45">
        <f t="shared" si="1"/>
        <v>1</v>
      </c>
      <c r="G31" s="17"/>
      <c r="I31" s="48"/>
    </row>
    <row r="32" spans="1:9">
      <c r="A32" s="15"/>
      <c r="B32" s="24" t="str">
        <f>+VERO!B47</f>
        <v>NCI-TSC/151-00 Políticas y procedimientos de gestión del talento humano</v>
      </c>
      <c r="C32" s="25">
        <v>1</v>
      </c>
      <c r="D32" s="46">
        <f t="shared" si="0"/>
        <v>100</v>
      </c>
      <c r="E32" s="47">
        <f>+'A53a CUESTIONARIO'!G44</f>
        <v>100</v>
      </c>
      <c r="F32" s="28">
        <f t="shared" si="1"/>
        <v>1</v>
      </c>
      <c r="G32" s="17"/>
      <c r="I32" s="48"/>
    </row>
    <row r="33" spans="1:9">
      <c r="A33" s="15"/>
      <c r="B33" s="24" t="str">
        <f>+VERO!B50</f>
        <v>NCI-TSC/152-01 Plan de necesidades de personal</v>
      </c>
      <c r="C33" s="25">
        <v>1</v>
      </c>
      <c r="D33" s="46">
        <f t="shared" si="0"/>
        <v>100</v>
      </c>
      <c r="E33" s="47">
        <f>+'A53a CUESTIONARIO'!G44</f>
        <v>100</v>
      </c>
      <c r="F33" s="28">
        <f t="shared" si="1"/>
        <v>1</v>
      </c>
      <c r="G33" s="17"/>
      <c r="I33" s="48"/>
    </row>
    <row r="34" spans="1:9">
      <c r="A34" s="15"/>
      <c r="B34" s="24" t="str">
        <f>+VERO!B52</f>
        <v>NCI-TSC/152-02 Establecimiento de perfiles de los puestos</v>
      </c>
      <c r="C34" s="25">
        <v>1</v>
      </c>
      <c r="D34" s="46">
        <f t="shared" si="0"/>
        <v>100</v>
      </c>
      <c r="E34" s="47">
        <f>+'A53a CUESTIONARIO'!G49</f>
        <v>100</v>
      </c>
      <c r="F34" s="28">
        <f t="shared" si="1"/>
        <v>1</v>
      </c>
      <c r="G34" s="17"/>
      <c r="I34" s="48"/>
    </row>
    <row r="35" spans="1:9">
      <c r="A35" s="15"/>
      <c r="B35" s="24" t="str">
        <f>+VERO!B54</f>
        <v>NCI-TSC/152-03 Convocatoria, selección y contratación del personal</v>
      </c>
      <c r="C35" s="25">
        <v>3</v>
      </c>
      <c r="D35" s="46">
        <f t="shared" si="0"/>
        <v>300</v>
      </c>
      <c r="E35" s="47">
        <f>+'A53a CUESTIONARIO'!G51</f>
        <v>300</v>
      </c>
      <c r="F35" s="28">
        <f t="shared" si="1"/>
        <v>1</v>
      </c>
      <c r="G35" s="17"/>
      <c r="I35" s="48"/>
    </row>
    <row r="36" spans="1:9">
      <c r="A36" s="15"/>
      <c r="B36" s="24" t="str">
        <f>+VERO!B60</f>
        <v>NCI-TSC/152-04 Inducción del personal</v>
      </c>
      <c r="C36" s="25">
        <v>1</v>
      </c>
      <c r="D36" s="46">
        <f t="shared" si="0"/>
        <v>100</v>
      </c>
      <c r="E36" s="47">
        <f>+'A53a CUESTIONARIO'!G55</f>
        <v>100</v>
      </c>
      <c r="F36" s="28">
        <f t="shared" si="1"/>
        <v>1</v>
      </c>
      <c r="G36" s="17"/>
      <c r="I36" s="48"/>
    </row>
    <row r="37" spans="1:9">
      <c r="A37" s="15"/>
      <c r="B37" s="24" t="str">
        <f>+VERO!B62</f>
        <v>NCI-TSC/152-05 Control de asistencia y permanencia</v>
      </c>
      <c r="C37" s="25">
        <v>2</v>
      </c>
      <c r="D37" s="46">
        <f t="shared" si="0"/>
        <v>200</v>
      </c>
      <c r="E37" s="47">
        <f>+'A53a CUESTIONARIO'!G57</f>
        <v>200</v>
      </c>
      <c r="F37" s="28">
        <f t="shared" si="1"/>
        <v>1</v>
      </c>
      <c r="G37" s="17"/>
      <c r="I37" s="48"/>
    </row>
    <row r="38" spans="1:9">
      <c r="A38" s="15"/>
      <c r="B38" s="24" t="str">
        <f>+VERO!B65</f>
        <v>NCI-TSC/152-06 Evaluación del desempeño, retención, promoción y sanción</v>
      </c>
      <c r="C38" s="25">
        <v>2</v>
      </c>
      <c r="D38" s="46">
        <f t="shared" si="0"/>
        <v>200</v>
      </c>
      <c r="E38" s="47">
        <f>+'A53a CUESTIONARIO'!G60</f>
        <v>200</v>
      </c>
      <c r="F38" s="28">
        <f t="shared" si="1"/>
        <v>1</v>
      </c>
      <c r="G38" s="17"/>
      <c r="I38" s="48"/>
    </row>
    <row r="39" spans="1:9">
      <c r="A39" s="15"/>
      <c r="B39" s="24" t="str">
        <f>+VERO!B68</f>
        <v>NCI-TSC/152-07 Capacitación del personal</v>
      </c>
      <c r="C39" s="25">
        <v>1</v>
      </c>
      <c r="D39" s="46">
        <f t="shared" si="0"/>
        <v>100</v>
      </c>
      <c r="E39" s="47">
        <f>+'A53a CUESTIONARIO'!G63</f>
        <v>100</v>
      </c>
      <c r="F39" s="28">
        <f t="shared" si="1"/>
        <v>1</v>
      </c>
      <c r="G39" s="17"/>
      <c r="I39" s="48"/>
    </row>
    <row r="40" spans="1:9">
      <c r="A40" s="15"/>
      <c r="B40" s="24" t="str">
        <f>+VERO!B71</f>
        <v>NCI-TSC/152-08 Desvinculación del personal</v>
      </c>
      <c r="C40" s="25">
        <v>1</v>
      </c>
      <c r="D40" s="46">
        <f t="shared" si="0"/>
        <v>100</v>
      </c>
      <c r="E40" s="47">
        <f>+'A53a CUESTIONARIO'!G65</f>
        <v>100</v>
      </c>
      <c r="F40" s="28">
        <f t="shared" si="1"/>
        <v>1</v>
      </c>
      <c r="G40" s="17"/>
      <c r="I40" s="48"/>
    </row>
    <row r="41" spans="1:9">
      <c r="A41" s="15"/>
      <c r="B41" s="24" t="str">
        <f>+VERO!B73</f>
        <v xml:space="preserve">NCI-TSC/152-09 Expedientes completos del personal </v>
      </c>
      <c r="C41" s="25">
        <v>1</v>
      </c>
      <c r="D41" s="46">
        <f t="shared" si="0"/>
        <v>100</v>
      </c>
      <c r="E41" s="47">
        <f>+'A53a CUESTIONARIO'!G67</f>
        <v>100</v>
      </c>
      <c r="F41" s="28">
        <f t="shared" si="1"/>
        <v>1</v>
      </c>
      <c r="G41" s="17"/>
      <c r="I41" s="48"/>
    </row>
    <row r="42" spans="1:9">
      <c r="A42" s="15"/>
      <c r="B42" s="41" t="str">
        <f>+VERO!B75</f>
        <v xml:space="preserve">PCI-TSC/160-00 PRINCIPIO RESPONSABILIDAD POR EL CONTROL INTERNO Y RENDICIÓN DE CUENTAS </v>
      </c>
      <c r="C42" s="42">
        <f>+C43</f>
        <v>1</v>
      </c>
      <c r="D42" s="43">
        <f t="shared" si="0"/>
        <v>100</v>
      </c>
      <c r="E42" s="44">
        <f>+'A53a CUESTIONARIO'!G69</f>
        <v>100</v>
      </c>
      <c r="F42" s="45">
        <f t="shared" si="1"/>
        <v>1</v>
      </c>
      <c r="G42" s="17"/>
      <c r="I42" s="48"/>
    </row>
    <row r="43" spans="1:9" ht="34.5">
      <c r="A43" s="15"/>
      <c r="B43" s="24" t="str">
        <f>+VERO!B76</f>
        <v>NCI-TSC/161-00 La organización establece la responsabilidad de rendir cuentas por el funcionamiento del control interno y el logro de objetivos</v>
      </c>
      <c r="C43" s="25">
        <v>1</v>
      </c>
      <c r="D43" s="46">
        <f t="shared" si="0"/>
        <v>100</v>
      </c>
      <c r="E43" s="47">
        <f>+'A53a CUESTIONARIO'!G70</f>
        <v>100</v>
      </c>
      <c r="F43" s="28">
        <f t="shared" si="1"/>
        <v>1</v>
      </c>
      <c r="G43" s="17"/>
      <c r="I43" s="48"/>
    </row>
    <row r="44" spans="1:9" ht="19.5" customHeight="1">
      <c r="A44" s="15"/>
      <c r="B44" s="36" t="str">
        <f>+VERO!B80</f>
        <v>200-00 COMPONENTE EVALUACIÓN DE LOS RIESGOS</v>
      </c>
      <c r="C44" s="37">
        <f>+C45+C47+C50+C52</f>
        <v>8</v>
      </c>
      <c r="D44" s="38">
        <f t="shared" si="0"/>
        <v>800</v>
      </c>
      <c r="E44" s="39">
        <f>+'A53a CUESTIONARIO'!G72</f>
        <v>800</v>
      </c>
      <c r="F44" s="40">
        <f t="shared" si="1"/>
        <v>1</v>
      </c>
      <c r="G44" s="17"/>
      <c r="I44" s="48"/>
    </row>
    <row r="45" spans="1:9">
      <c r="A45" s="15"/>
      <c r="B45" s="41" t="str">
        <f>+VERO!B81</f>
        <v>PCI-TSC/210-00	 OBJETIVOS INSTITUCIONALES</v>
      </c>
      <c r="C45" s="42">
        <f>+C46</f>
        <v>1</v>
      </c>
      <c r="D45" s="43">
        <f t="shared" si="0"/>
        <v>100</v>
      </c>
      <c r="E45" s="44">
        <f>+'A53a CUESTIONARIO'!G73</f>
        <v>100</v>
      </c>
      <c r="F45" s="45">
        <f t="shared" si="1"/>
        <v>1</v>
      </c>
      <c r="G45" s="17"/>
      <c r="I45" s="48"/>
    </row>
    <row r="46" spans="1:9" ht="34.5">
      <c r="A46" s="15"/>
      <c r="B46" s="24" t="str">
        <f>+VERO!B82</f>
        <v>NCI-TSC/211-00	Alinear al plan estratégico todos los demás objetivos 
NCI-TSC/212-00 Priorizar los objetivos para gestionar sus riesgos y establecer responsables para su implementación</v>
      </c>
      <c r="C46" s="25">
        <v>1</v>
      </c>
      <c r="D46" s="46">
        <f t="shared" si="0"/>
        <v>100</v>
      </c>
      <c r="E46" s="47">
        <f>+'A53a CUESTIONARIO'!G74</f>
        <v>100</v>
      </c>
      <c r="F46" s="28">
        <f t="shared" si="1"/>
        <v>1</v>
      </c>
      <c r="G46" s="17"/>
      <c r="I46" s="48"/>
    </row>
    <row r="47" spans="1:9">
      <c r="A47" s="15"/>
      <c r="B47" s="41" t="str">
        <f>+VERO!B85</f>
        <v>PCI-TSC/220-00  IDENTIFICACIÓN,EVALUACIÓN Y RESPUESTA A LOS RIESGOS</v>
      </c>
      <c r="C47" s="42">
        <f>+C48+C49</f>
        <v>5</v>
      </c>
      <c r="D47" s="43">
        <f t="shared" si="0"/>
        <v>500</v>
      </c>
      <c r="E47" s="44">
        <f>+'A53a CUESTIONARIO'!G76</f>
        <v>500</v>
      </c>
      <c r="F47" s="45">
        <f t="shared" si="1"/>
        <v>1</v>
      </c>
      <c r="G47" s="17"/>
      <c r="I47" s="48"/>
    </row>
    <row r="48" spans="1:9">
      <c r="A48" s="15"/>
      <c r="B48" s="24" t="str">
        <f>+VERO!B86</f>
        <v>NCI-TSC/221-00 Involucrar a toda la organización en la gestión de los riesgos</v>
      </c>
      <c r="C48" s="25">
        <v>1</v>
      </c>
      <c r="D48" s="46">
        <f t="shared" si="0"/>
        <v>100</v>
      </c>
      <c r="E48" s="47">
        <f>+'A53a CUESTIONARIO'!G77</f>
        <v>100</v>
      </c>
      <c r="F48" s="28">
        <f t="shared" si="1"/>
        <v>1</v>
      </c>
      <c r="G48" s="17"/>
      <c r="I48" s="48"/>
    </row>
    <row r="49" spans="1:9" ht="51.75">
      <c r="A49" s="15"/>
      <c r="B49" s="24" t="str">
        <f>+VERO!B88</f>
        <v>NCI-TSC/222-00 Identificar factores de riesgo externos e internos
NCI-TSC/223-00 Evaluar y analizar los riesgos 
NCI-TSC/224-00 Respuesta a los riesgos</v>
      </c>
      <c r="C49" s="25">
        <v>4</v>
      </c>
      <c r="D49" s="46">
        <f t="shared" si="0"/>
        <v>400</v>
      </c>
      <c r="E49" s="47">
        <f>+'A53a CUESTIONARIO'!G79</f>
        <v>400</v>
      </c>
      <c r="F49" s="28">
        <f t="shared" si="1"/>
        <v>1</v>
      </c>
      <c r="G49" s="17"/>
      <c r="I49" s="48"/>
    </row>
    <row r="50" spans="1:9">
      <c r="A50" s="15"/>
      <c r="B50" s="41" t="str">
        <f>+VERO!B93</f>
        <v>PCI-TSC/230-00	IDENTIFICACIÓN, EVALUACIÓN Y ANÁLISIS DEL RIESGO DE FRAUDE</v>
      </c>
      <c r="C50" s="42">
        <f>+C51</f>
        <v>1</v>
      </c>
      <c r="D50" s="43">
        <f t="shared" si="0"/>
        <v>100</v>
      </c>
      <c r="E50" s="44">
        <f>+'A53a CUESTIONARIO'!G84</f>
        <v>100</v>
      </c>
      <c r="F50" s="45">
        <f t="shared" si="1"/>
        <v>1</v>
      </c>
      <c r="G50" s="17"/>
      <c r="I50" s="48"/>
    </row>
    <row r="51" spans="1:9" ht="51.75">
      <c r="A51" s="15"/>
      <c r="B51" s="24" t="str">
        <f>+VERO!B94</f>
        <v>NCI-TSC/231-00	 Identificar los distintos tipos de fraude y potenciales actores
NCI-TSC/232-00 Evaluar los incentivos, las presiones y oportunidades
NCI-TSC/233-00 Respuesta al riesgo de fraude</v>
      </c>
      <c r="C51" s="25">
        <v>1</v>
      </c>
      <c r="D51" s="46">
        <f t="shared" si="0"/>
        <v>100</v>
      </c>
      <c r="E51" s="47">
        <f>+'A53a CUESTIONARIO'!G85</f>
        <v>100</v>
      </c>
      <c r="F51" s="28">
        <f t="shared" si="1"/>
        <v>1</v>
      </c>
      <c r="G51" s="17"/>
      <c r="I51" s="48"/>
    </row>
    <row r="52" spans="1:9">
      <c r="A52" s="15"/>
      <c r="B52" s="41" t="str">
        <f>+VERO!B96</f>
        <v>PCI-TSC/240-00	EVALUACIÓN DE CAMBIOS CON EFECTOS EN EL CONTROL INTERNO</v>
      </c>
      <c r="C52" s="42">
        <f>+C53</f>
        <v>1</v>
      </c>
      <c r="D52" s="43">
        <f t="shared" si="0"/>
        <v>100</v>
      </c>
      <c r="E52" s="44">
        <f>+'A53a CUESTIONARIO'!G87</f>
        <v>100</v>
      </c>
      <c r="F52" s="45">
        <f t="shared" si="1"/>
        <v>1</v>
      </c>
      <c r="G52" s="17"/>
      <c r="I52" s="48"/>
    </row>
    <row r="53" spans="1:9" ht="34.5">
      <c r="A53" s="15"/>
      <c r="B53" s="24" t="str">
        <f>+VERO!B97</f>
        <v>NCI-TSC/241-00	 Identificación de los cambios externos e internos 
NCI-TSC/242-00	 Evaluar y responder a los cambios</v>
      </c>
      <c r="C53" s="25">
        <v>1</v>
      </c>
      <c r="D53" s="46">
        <f t="shared" si="0"/>
        <v>100</v>
      </c>
      <c r="E53" s="47">
        <f>+'A53a CUESTIONARIO'!G88</f>
        <v>100</v>
      </c>
      <c r="F53" s="28">
        <f t="shared" si="1"/>
        <v>1</v>
      </c>
      <c r="G53" s="17"/>
      <c r="I53" s="48"/>
    </row>
    <row r="54" spans="1:9" ht="19.5">
      <c r="A54" s="15"/>
      <c r="B54" s="36" t="str">
        <f>+VERO!B99</f>
        <v>300-00 COMPONENTE ACTIVIDADES DE CONTROL</v>
      </c>
      <c r="C54" s="37">
        <f>+C55+C57+C61</f>
        <v>40</v>
      </c>
      <c r="D54" s="38">
        <f t="shared" si="0"/>
        <v>4000</v>
      </c>
      <c r="E54" s="39">
        <f>+'A53a CUESTIONARIO'!G90</f>
        <v>4000</v>
      </c>
      <c r="F54" s="40">
        <f t="shared" si="1"/>
        <v>1</v>
      </c>
      <c r="G54" s="17"/>
      <c r="I54" s="48"/>
    </row>
    <row r="55" spans="1:9">
      <c r="A55" s="15"/>
      <c r="B55" s="41" t="str">
        <f>+VERO!B100</f>
        <v xml:space="preserve">PCI-TSC/310-00	DISEÑO E IMPLEMENTACIÓN DE CONTROLES PARA MITIGAR LOS RIESGOS </v>
      </c>
      <c r="C55" s="42">
        <f>+C56</f>
        <v>1</v>
      </c>
      <c r="D55" s="43">
        <f t="shared" si="0"/>
        <v>100</v>
      </c>
      <c r="E55" s="44">
        <f>+'A53a CUESTIONARIO'!G91</f>
        <v>100</v>
      </c>
      <c r="F55" s="45">
        <f t="shared" si="1"/>
        <v>1</v>
      </c>
      <c r="G55" s="17"/>
      <c r="I55" s="48"/>
    </row>
    <row r="56" spans="1:9" ht="64.5" customHeight="1">
      <c r="A56" s="15"/>
      <c r="B56" s="24" t="str">
        <f>+VERO!B101</f>
        <v>NCI-TSC/311-00 	Los controles se integran a la evaluación y gestión de los riesgos, la organización y los procesos 
NCI-TSC/312-00 Actividades de control de acuerdo con la organización y los procesos</v>
      </c>
      <c r="C56" s="25">
        <v>1</v>
      </c>
      <c r="D56" s="46">
        <f t="shared" si="0"/>
        <v>100</v>
      </c>
      <c r="E56" s="47">
        <f>+'A53a CUESTIONARIO'!G92</f>
        <v>100</v>
      </c>
      <c r="F56" s="28">
        <f t="shared" si="1"/>
        <v>1</v>
      </c>
      <c r="G56" s="17"/>
      <c r="I56" s="48"/>
    </row>
    <row r="57" spans="1:9">
      <c r="A57" s="15"/>
      <c r="B57" s="41" t="str">
        <f>+VERO!B104</f>
        <v>PCI-TSC/320-00	 ACTIVIDADES DE CONTROL SOBRE LA TECNOLOGÍA PARA LOGRAR LOS OBJETIVOS</v>
      </c>
      <c r="C57" s="42">
        <f>+C58+C59+C60</f>
        <v>4</v>
      </c>
      <c r="D57" s="43">
        <f t="shared" si="0"/>
        <v>400</v>
      </c>
      <c r="E57" s="44">
        <f>+'A53a CUESTIONARIO'!G94</f>
        <v>400</v>
      </c>
      <c r="F57" s="45">
        <f t="shared" si="1"/>
        <v>1</v>
      </c>
      <c r="G57" s="17"/>
      <c r="I57" s="48"/>
    </row>
    <row r="58" spans="1:9">
      <c r="A58" s="15"/>
      <c r="B58" s="24" t="str">
        <f>+VERO!B105</f>
        <v xml:space="preserve">NCI-TSC/321-00 	Establecer la adhesión institucional al uso de la tecnología </v>
      </c>
      <c r="C58" s="25">
        <v>2</v>
      </c>
      <c r="D58" s="46">
        <f t="shared" si="0"/>
        <v>200</v>
      </c>
      <c r="E58" s="47">
        <f>+'A53a CUESTIONARIO'!G95</f>
        <v>200</v>
      </c>
      <c r="F58" s="28">
        <f t="shared" si="1"/>
        <v>1</v>
      </c>
      <c r="G58" s="17"/>
      <c r="I58" s="48"/>
    </row>
    <row r="59" spans="1:9">
      <c r="A59" s="15"/>
      <c r="B59" s="24" t="str">
        <f>+VERO!B108</f>
        <v>NCI-TSC/322-00 	Establecer actividades de control relevantes sobre los procesos de gestión de la seguridad</v>
      </c>
      <c r="C59" s="25">
        <v>1</v>
      </c>
      <c r="D59" s="46">
        <f t="shared" si="0"/>
        <v>100</v>
      </c>
      <c r="E59" s="47">
        <f>+'A53a CUESTIONARIO'!G98</f>
        <v>100</v>
      </c>
      <c r="F59" s="28">
        <f t="shared" si="1"/>
        <v>1</v>
      </c>
      <c r="G59" s="17"/>
      <c r="I59" s="48"/>
    </row>
    <row r="60" spans="1:9">
      <c r="A60" s="15"/>
      <c r="B60" s="24" t="str">
        <f>+VERO!B110</f>
        <v>NCI-TSC/323-00 	Establecer actividades de control relevantes sobre los procesos de adquisición, desarrollo y mantenimiento de tecnologías</v>
      </c>
      <c r="C60" s="25">
        <v>1</v>
      </c>
      <c r="D60" s="46">
        <f t="shared" si="0"/>
        <v>100</v>
      </c>
      <c r="E60" s="47">
        <f>+'A53a CUESTIONARIO'!G100</f>
        <v>100</v>
      </c>
      <c r="F60" s="28">
        <f t="shared" si="1"/>
        <v>1</v>
      </c>
      <c r="G60" s="17"/>
      <c r="I60" s="48"/>
    </row>
    <row r="61" spans="1:9">
      <c r="A61" s="15"/>
      <c r="B61" s="41" t="str">
        <f>+VERO!B112</f>
        <v>PCI-TSC/330-00	ESTABLECIMIENTO DE CONTROLES A TRAVÉS DE POLÍTICAS, PROCEDIMIENTOS Y OTROS MEDIOS</v>
      </c>
      <c r="C61" s="42">
        <f>SUM(C62:C87)</f>
        <v>35</v>
      </c>
      <c r="D61" s="43">
        <f t="shared" si="0"/>
        <v>3500</v>
      </c>
      <c r="E61" s="44">
        <f>+'A53a CUESTIONARIO'!G102</f>
        <v>3500</v>
      </c>
      <c r="F61" s="45">
        <f t="shared" si="1"/>
        <v>1</v>
      </c>
      <c r="G61" s="17"/>
      <c r="I61" s="48"/>
    </row>
    <row r="62" spans="1:9">
      <c r="A62" s="15"/>
      <c r="B62" s="24" t="str">
        <f>+VERO!B113</f>
        <v>NCI-TSC/331-00	Políticas y procedimientos para implementar actividades de control</v>
      </c>
      <c r="C62" s="25">
        <v>1</v>
      </c>
      <c r="D62" s="46">
        <f t="shared" si="0"/>
        <v>100</v>
      </c>
      <c r="E62" s="47">
        <f>+'A53a CUESTIONARIO'!G103</f>
        <v>100</v>
      </c>
      <c r="F62" s="45">
        <f t="shared" si="1"/>
        <v>1</v>
      </c>
      <c r="G62" s="17"/>
      <c r="I62" s="48"/>
    </row>
    <row r="63" spans="1:9">
      <c r="A63" s="15"/>
      <c r="B63" s="24" t="str">
        <f>+VERO!B115</f>
        <v xml:space="preserve">NCI-TSC/332-01 Indicadores de eficiencia, eficacia, economía </v>
      </c>
      <c r="C63" s="25">
        <v>1</v>
      </c>
      <c r="D63" s="46">
        <f t="shared" si="0"/>
        <v>100</v>
      </c>
      <c r="E63" s="47">
        <f>+'A53a CUESTIONARIO'!G106</f>
        <v>100</v>
      </c>
      <c r="F63" s="28">
        <f t="shared" si="1"/>
        <v>1</v>
      </c>
      <c r="G63" s="17"/>
      <c r="I63" s="48"/>
    </row>
    <row r="64" spans="1:9">
      <c r="A64" s="15"/>
      <c r="B64" s="24" t="str">
        <f>+VERO!B117</f>
        <v>NCI-TSC/332-02 Informes de cumplimiento</v>
      </c>
      <c r="C64" s="25">
        <v>1</v>
      </c>
      <c r="D64" s="46">
        <f t="shared" si="0"/>
        <v>100</v>
      </c>
      <c r="E64" s="47">
        <f>+'A53a CUESTIONARIO'!G108</f>
        <v>100</v>
      </c>
      <c r="F64" s="28">
        <f t="shared" si="1"/>
        <v>1</v>
      </c>
      <c r="G64" s="17"/>
      <c r="I64" s="48"/>
    </row>
    <row r="65" spans="1:9">
      <c r="A65" s="15"/>
      <c r="B65" s="24" t="str">
        <f>+VERO!B119</f>
        <v>NCI-TSC/332-03 Supervisión continua</v>
      </c>
      <c r="C65" s="25">
        <v>1</v>
      </c>
      <c r="D65" s="46">
        <f t="shared" si="0"/>
        <v>100</v>
      </c>
      <c r="E65" s="47">
        <f>+'A53a CUESTIONARIO'!G110</f>
        <v>100</v>
      </c>
      <c r="F65" s="28">
        <f t="shared" si="1"/>
        <v>1</v>
      </c>
      <c r="G65" s="17"/>
      <c r="I65" s="48"/>
    </row>
    <row r="66" spans="1:9">
      <c r="A66" s="15"/>
      <c r="B66" s="24" t="str">
        <f>+VERO!B121</f>
        <v>NCI-TSC/332-04 Disfrute oportuno de vacaciones</v>
      </c>
      <c r="C66" s="25">
        <v>1</v>
      </c>
      <c r="D66" s="46">
        <f t="shared" si="0"/>
        <v>100</v>
      </c>
      <c r="E66" s="47">
        <f>+'A53a CUESTIONARIO'!G112</f>
        <v>100</v>
      </c>
      <c r="F66" s="28">
        <f t="shared" si="1"/>
        <v>1</v>
      </c>
      <c r="G66" s="17"/>
      <c r="I66" s="48"/>
    </row>
    <row r="67" spans="1:9">
      <c r="A67" s="15"/>
      <c r="B67" s="24" t="str">
        <f>+VERO!B123</f>
        <v>NCI-TSC/332-05 Rotación de funciones</v>
      </c>
      <c r="C67" s="25">
        <v>1</v>
      </c>
      <c r="D67" s="46">
        <f t="shared" si="0"/>
        <v>100</v>
      </c>
      <c r="E67" s="47">
        <f>+'A53a CUESTIONARIO'!G114</f>
        <v>100</v>
      </c>
      <c r="F67" s="28">
        <f t="shared" si="1"/>
        <v>1</v>
      </c>
      <c r="G67" s="17"/>
      <c r="I67" s="48"/>
    </row>
    <row r="68" spans="1:9">
      <c r="A68" s="15"/>
      <c r="B68" s="24" t="str">
        <f>+VERO!B125</f>
        <v>NCI-TSC/332-06 Cauciones y fianzas</v>
      </c>
      <c r="C68" s="25">
        <v>1</v>
      </c>
      <c r="D68" s="46">
        <f t="shared" si="0"/>
        <v>100</v>
      </c>
      <c r="E68" s="47">
        <f>+'A53a CUESTIONARIO'!G116</f>
        <v>100</v>
      </c>
      <c r="F68" s="28">
        <f t="shared" si="1"/>
        <v>1</v>
      </c>
      <c r="G68" s="17"/>
      <c r="I68" s="48"/>
    </row>
    <row r="69" spans="1:9">
      <c r="A69" s="15"/>
      <c r="B69" s="24" t="str">
        <f>+VERO!B127</f>
        <v>NCI-TSC/332-07 Acceso restringido</v>
      </c>
      <c r="C69" s="25">
        <v>1</v>
      </c>
      <c r="D69" s="46">
        <f t="shared" si="0"/>
        <v>100</v>
      </c>
      <c r="E69" s="47">
        <f>+'A53a CUESTIONARIO'!G118</f>
        <v>100</v>
      </c>
      <c r="F69" s="28">
        <f t="shared" si="1"/>
        <v>1</v>
      </c>
      <c r="G69" s="17"/>
      <c r="I69" s="48"/>
    </row>
    <row r="70" spans="1:9">
      <c r="A70" s="15"/>
      <c r="B70" s="24" t="str">
        <f>+VERO!B129</f>
        <v>NCI-TSC/332-08 Determinación, recaudación y custodia de los ingresos</v>
      </c>
      <c r="C70" s="25">
        <v>2</v>
      </c>
      <c r="D70" s="46">
        <f t="shared" si="0"/>
        <v>200</v>
      </c>
      <c r="E70" s="47">
        <f>+'A53a CUESTIONARIO'!G120</f>
        <v>200</v>
      </c>
      <c r="F70" s="28">
        <f t="shared" si="1"/>
        <v>1</v>
      </c>
      <c r="G70" s="17"/>
      <c r="I70" s="48"/>
    </row>
    <row r="71" spans="1:9">
      <c r="A71" s="15"/>
      <c r="B71" s="24" t="str">
        <f>+VERO!B131</f>
        <v>NCI-TSC/332-09 Control previo al gasto: precompromiso, compromiso, devengado y pago</v>
      </c>
      <c r="C71" s="25">
        <v>3</v>
      </c>
      <c r="D71" s="46">
        <f t="shared" si="0"/>
        <v>300</v>
      </c>
      <c r="E71" s="47">
        <f>+'A53a CUESTIONARIO'!G123</f>
        <v>300</v>
      </c>
      <c r="F71" s="28">
        <f t="shared" si="1"/>
        <v>1</v>
      </c>
      <c r="G71" s="17"/>
      <c r="I71" s="48"/>
    </row>
    <row r="72" spans="1:9">
      <c r="A72" s="15"/>
      <c r="B72" s="24" t="str">
        <f>+VERO!B133</f>
        <v>NCI-TSC/332-10 Autoridad y responsabilidad delimitada por escrito</v>
      </c>
      <c r="C72" s="25">
        <v>1</v>
      </c>
      <c r="D72" s="46">
        <f t="shared" si="0"/>
        <v>100</v>
      </c>
      <c r="E72" s="47">
        <f>+'A53a CUESTIONARIO'!G127</f>
        <v>100</v>
      </c>
      <c r="F72" s="28">
        <f t="shared" si="1"/>
        <v>1</v>
      </c>
      <c r="G72" s="17"/>
      <c r="I72" s="48"/>
    </row>
    <row r="73" spans="1:9">
      <c r="A73" s="15"/>
      <c r="B73" s="24" t="str">
        <f>+VERO!B135</f>
        <v>NCI-TSC/332-11 Documentos uniformes con numeración prestablecida y secuencial</v>
      </c>
      <c r="C73" s="25">
        <v>1</v>
      </c>
      <c r="D73" s="46">
        <f t="shared" si="0"/>
        <v>100</v>
      </c>
      <c r="E73" s="47">
        <f>+'A53a CUESTIONARIO'!G129</f>
        <v>100</v>
      </c>
      <c r="F73" s="28">
        <f t="shared" si="1"/>
        <v>1</v>
      </c>
      <c r="G73" s="17"/>
      <c r="I73" s="48"/>
    </row>
    <row r="74" spans="1:9">
      <c r="A74" s="15"/>
      <c r="B74" s="24" t="str">
        <f>+VERO!B137</f>
        <v xml:space="preserve">NCI-TSC/332-12 Separación de funciones incompatibles  </v>
      </c>
      <c r="C74" s="25">
        <v>1</v>
      </c>
      <c r="D74" s="46">
        <f t="shared" si="0"/>
        <v>100</v>
      </c>
      <c r="E74" s="47">
        <f>+'A53a CUESTIONARIO'!G131</f>
        <v>100</v>
      </c>
      <c r="F74" s="28">
        <f t="shared" si="1"/>
        <v>1</v>
      </c>
      <c r="G74" s="17"/>
      <c r="I74" s="48"/>
    </row>
    <row r="75" spans="1:9">
      <c r="A75" s="15"/>
      <c r="B75" s="24" t="str">
        <f>+VERO!B139</f>
        <v>NCI-TSC/332-13 Proceso precontractual, contractual, registro de proveedores, ejecución, recepción, distribución y uso</v>
      </c>
      <c r="C75" s="25">
        <v>6</v>
      </c>
      <c r="D75" s="46">
        <f t="shared" si="0"/>
        <v>600</v>
      </c>
      <c r="E75" s="47">
        <f>+'A53a CUESTIONARIO'!G133</f>
        <v>600</v>
      </c>
      <c r="F75" s="28">
        <f t="shared" si="1"/>
        <v>1</v>
      </c>
      <c r="G75" s="17"/>
      <c r="I75" s="48"/>
    </row>
    <row r="76" spans="1:9">
      <c r="A76" s="15"/>
      <c r="B76" s="24" t="str">
        <f>+VERO!B141</f>
        <v>NCI-TSC/332-14 Sistema contable y presupuestario</v>
      </c>
      <c r="C76" s="25">
        <v>1</v>
      </c>
      <c r="D76" s="46">
        <f t="shared" si="0"/>
        <v>100</v>
      </c>
      <c r="E76" s="47">
        <f>+'A53a CUESTIONARIO'!G140</f>
        <v>100</v>
      </c>
      <c r="F76" s="28">
        <f t="shared" si="1"/>
        <v>1</v>
      </c>
      <c r="G76" s="17"/>
      <c r="I76" s="48"/>
    </row>
    <row r="77" spans="1:9">
      <c r="A77" s="15"/>
      <c r="B77" s="24" t="str">
        <f>+VERO!B143</f>
        <v xml:space="preserve">NCI-TSC/332-15 Revisión, autorización y aprobación de transacciones y operaciones </v>
      </c>
      <c r="C77" s="25">
        <v>1</v>
      </c>
      <c r="D77" s="46">
        <f t="shared" si="0"/>
        <v>100</v>
      </c>
      <c r="E77" s="47">
        <f>+'A53a CUESTIONARIO'!G142</f>
        <v>100</v>
      </c>
      <c r="F77" s="28">
        <f t="shared" si="1"/>
        <v>1</v>
      </c>
      <c r="G77" s="17"/>
      <c r="I77" s="48"/>
    </row>
    <row r="78" spans="1:9">
      <c r="A78" s="15"/>
      <c r="B78" s="24" t="str">
        <f>+VERO!B145</f>
        <v>NCI-TSC/332-16 Documentación de transacciones, actividades y tareas</v>
      </c>
      <c r="C78" s="25">
        <v>1</v>
      </c>
      <c r="D78" s="46">
        <f t="shared" si="0"/>
        <v>100</v>
      </c>
      <c r="E78" s="47">
        <f>+'A53a CUESTIONARIO'!G144</f>
        <v>100</v>
      </c>
      <c r="F78" s="28">
        <f t="shared" si="1"/>
        <v>1</v>
      </c>
      <c r="G78" s="17"/>
      <c r="I78" s="48"/>
    </row>
    <row r="79" spans="1:9">
      <c r="A79" s="15"/>
      <c r="B79" s="24" t="str">
        <f>+VERO!B147</f>
        <v>NCI-TSC/332-17 Identificación de los bienes</v>
      </c>
      <c r="C79" s="25">
        <v>1</v>
      </c>
      <c r="D79" s="46">
        <f t="shared" si="0"/>
        <v>100</v>
      </c>
      <c r="E79" s="47">
        <f>+'A53a CUESTIONARIO'!G146</f>
        <v>100</v>
      </c>
      <c r="F79" s="28">
        <f t="shared" si="1"/>
        <v>1</v>
      </c>
      <c r="G79" s="17"/>
      <c r="I79" s="48"/>
    </row>
    <row r="80" spans="1:9">
      <c r="A80" s="15"/>
      <c r="B80" s="24" t="str">
        <f>+VERO!B149</f>
        <v>NCI-TSC/332-18 Custodia de los bienes</v>
      </c>
      <c r="C80" s="25">
        <v>1</v>
      </c>
      <c r="D80" s="46">
        <f t="shared" ref="D80:D105" si="2">+C80*100</f>
        <v>100</v>
      </c>
      <c r="E80" s="47">
        <f>+'A53a CUESTIONARIO'!G148</f>
        <v>100</v>
      </c>
      <c r="F80" s="28">
        <f t="shared" ref="F80:F105" si="3">(E80*100%)/D80</f>
        <v>1</v>
      </c>
      <c r="G80" s="17"/>
      <c r="I80" s="48"/>
    </row>
    <row r="81" spans="1:9">
      <c r="A81" s="15"/>
      <c r="B81" s="24" t="str">
        <f>+VERO!B151</f>
        <v>NCI-TSC/332-19 Registros oportunos y detallados</v>
      </c>
      <c r="C81" s="25">
        <v>2</v>
      </c>
      <c r="D81" s="46">
        <f t="shared" si="2"/>
        <v>200</v>
      </c>
      <c r="E81" s="47">
        <f>+'A53a CUESTIONARIO'!G150</f>
        <v>200</v>
      </c>
      <c r="F81" s="28">
        <f t="shared" si="3"/>
        <v>1</v>
      </c>
      <c r="G81" s="17"/>
      <c r="I81" s="48"/>
    </row>
    <row r="82" spans="1:9">
      <c r="A82" s="15"/>
      <c r="B82" s="24" t="str">
        <f>+VERO!B153</f>
        <v>NCI-TSC/332-20 Mantenimiento y conservación de los bienes</v>
      </c>
      <c r="C82" s="25">
        <v>1</v>
      </c>
      <c r="D82" s="46">
        <f t="shared" si="2"/>
        <v>100</v>
      </c>
      <c r="E82" s="47">
        <f>+'A53a CUESTIONARIO'!G153</f>
        <v>100</v>
      </c>
      <c r="F82" s="28">
        <f t="shared" si="3"/>
        <v>1</v>
      </c>
      <c r="G82" s="17"/>
      <c r="I82" s="48"/>
    </row>
    <row r="83" spans="1:9">
      <c r="A83" s="15"/>
      <c r="B83" s="24" t="str">
        <f>+VERO!B155</f>
        <v>NCI-TSC/332-21 Conciliación periódica</v>
      </c>
      <c r="C83" s="25">
        <v>1</v>
      </c>
      <c r="D83" s="46">
        <f t="shared" si="2"/>
        <v>100</v>
      </c>
      <c r="E83" s="47">
        <f>+'A53a CUESTIONARIO'!G155</f>
        <v>100</v>
      </c>
      <c r="F83" s="28">
        <f t="shared" si="3"/>
        <v>1</v>
      </c>
      <c r="G83" s="17"/>
      <c r="I83" s="48"/>
    </row>
    <row r="84" spans="1:9">
      <c r="A84" s="15"/>
      <c r="B84" s="24" t="str">
        <f>+VERO!B157</f>
        <v>NCI-TSC/332-22 Constataciones físicas</v>
      </c>
      <c r="C84" s="25">
        <v>1</v>
      </c>
      <c r="D84" s="46">
        <f t="shared" si="2"/>
        <v>100</v>
      </c>
      <c r="E84" s="47">
        <f>+'A53a CUESTIONARIO'!G157</f>
        <v>100</v>
      </c>
      <c r="F84" s="28">
        <f t="shared" si="3"/>
        <v>1</v>
      </c>
      <c r="G84" s="17"/>
      <c r="I84" s="48"/>
    </row>
    <row r="85" spans="1:9">
      <c r="A85" s="15"/>
      <c r="B85" s="24" t="str">
        <f>+VERO!B159</f>
        <v>NCI-TSC/332-23 Arqueos independientes</v>
      </c>
      <c r="C85" s="25">
        <v>1</v>
      </c>
      <c r="D85" s="46">
        <f t="shared" si="2"/>
        <v>100</v>
      </c>
      <c r="E85" s="47">
        <f>+'A53a CUESTIONARIO'!G159</f>
        <v>100</v>
      </c>
      <c r="F85" s="28">
        <f t="shared" si="3"/>
        <v>1</v>
      </c>
      <c r="G85" s="17"/>
      <c r="I85" s="48"/>
    </row>
    <row r="86" spans="1:9">
      <c r="A86" s="15"/>
      <c r="B86" s="24" t="str">
        <f>+VERO!B161</f>
        <v xml:space="preserve">NCI-TSC/332-24 Seguros contra siniestros </v>
      </c>
      <c r="C86" s="25">
        <v>1</v>
      </c>
      <c r="D86" s="46">
        <f t="shared" si="2"/>
        <v>100</v>
      </c>
      <c r="E86" s="47">
        <f>+'A53a CUESTIONARIO'!G161</f>
        <v>100</v>
      </c>
      <c r="F86" s="28">
        <f t="shared" si="3"/>
        <v>1</v>
      </c>
      <c r="G86" s="17"/>
      <c r="I86" s="48"/>
    </row>
    <row r="87" spans="1:9">
      <c r="A87" s="15"/>
      <c r="B87" s="24" t="str">
        <f>+VERO!B163</f>
        <v xml:space="preserve">NCI-TSC/332-25 Registro y control de garantías </v>
      </c>
      <c r="C87" s="25">
        <v>1</v>
      </c>
      <c r="D87" s="46">
        <f t="shared" si="2"/>
        <v>100</v>
      </c>
      <c r="E87" s="47">
        <f>+'A53a CUESTIONARIO'!G163</f>
        <v>100</v>
      </c>
      <c r="F87" s="28">
        <f t="shared" si="3"/>
        <v>1</v>
      </c>
      <c r="G87" s="17"/>
      <c r="I87" s="48"/>
    </row>
    <row r="88" spans="1:9" ht="19.5">
      <c r="A88" s="15"/>
      <c r="B88" s="36" t="str">
        <f>+VERO!B165</f>
        <v>400-00 COMPONENTE INFORMACIÓN Y COMUNICACIÓN</v>
      </c>
      <c r="C88" s="37">
        <f>+C89+C92+C95</f>
        <v>5</v>
      </c>
      <c r="D88" s="38">
        <f t="shared" si="2"/>
        <v>500</v>
      </c>
      <c r="E88" s="39">
        <f>+'A53a CUESTIONARIO'!G165</f>
        <v>500</v>
      </c>
      <c r="F88" s="40">
        <f t="shared" si="3"/>
        <v>1</v>
      </c>
      <c r="G88" s="17"/>
      <c r="I88" s="48"/>
    </row>
    <row r="89" spans="1:9">
      <c r="A89" s="15"/>
      <c r="B89" s="41" t="str">
        <f>+VERO!B166</f>
        <v xml:space="preserve">PCI-TSC/410-00	INFORMACIÓN RELEVANTE Y ACCESIBLE	</v>
      </c>
      <c r="C89" s="42">
        <f>+C90+C91</f>
        <v>2</v>
      </c>
      <c r="D89" s="43">
        <f t="shared" si="2"/>
        <v>200</v>
      </c>
      <c r="E89" s="44">
        <f>+'A53a CUESTIONARIO'!G166</f>
        <v>200</v>
      </c>
      <c r="F89" s="45">
        <f t="shared" si="3"/>
        <v>1</v>
      </c>
      <c r="G89" s="17"/>
      <c r="I89" s="48"/>
    </row>
    <row r="90" spans="1:9" ht="34.5">
      <c r="A90" s="15"/>
      <c r="B90" s="24" t="str">
        <f>+VERO!B167</f>
        <v>NCI-TSC/411-00 Identificación de requerimientos de información
NCI-TSC/412-00 Captar datos internos y externos y transformar en información de calidad</v>
      </c>
      <c r="C90" s="25">
        <v>1</v>
      </c>
      <c r="D90" s="46">
        <f t="shared" si="2"/>
        <v>100</v>
      </c>
      <c r="E90" s="47">
        <f>+'A53a CUESTIONARIO'!G167</f>
        <v>100</v>
      </c>
      <c r="F90" s="28">
        <f t="shared" si="3"/>
        <v>1</v>
      </c>
      <c r="G90" s="17"/>
      <c r="I90" s="48"/>
    </row>
    <row r="91" spans="1:9">
      <c r="A91" s="15"/>
      <c r="B91" s="24" t="str">
        <f>+VERO!B170</f>
        <v>NCI-TSC/413-00 	Archivo institucional</v>
      </c>
      <c r="C91" s="25">
        <v>1</v>
      </c>
      <c r="D91" s="46">
        <f t="shared" si="2"/>
        <v>100</v>
      </c>
      <c r="E91" s="47">
        <f>+'A53a CUESTIONARIO'!G169</f>
        <v>100</v>
      </c>
      <c r="F91" s="28">
        <f t="shared" si="3"/>
        <v>1</v>
      </c>
      <c r="G91" s="17"/>
      <c r="I91" s="48"/>
    </row>
    <row r="92" spans="1:9">
      <c r="A92" s="15"/>
      <c r="B92" s="41" t="str">
        <f>+VERO!B172</f>
        <v>PCI-TSC/420-00	COMUNICACIÓN INTERNA DE LA INFORMACIÓN</v>
      </c>
      <c r="C92" s="42">
        <f>+C93+C94</f>
        <v>2</v>
      </c>
      <c r="D92" s="43">
        <f t="shared" si="2"/>
        <v>200</v>
      </c>
      <c r="E92" s="44">
        <f>+'A53a CUESTIONARIO'!G171</f>
        <v>200</v>
      </c>
      <c r="F92" s="45">
        <f t="shared" si="3"/>
        <v>1</v>
      </c>
      <c r="G92" s="17"/>
      <c r="I92" s="48"/>
    </row>
    <row r="93" spans="1:9">
      <c r="A93" s="15"/>
      <c r="B93" s="24" t="str">
        <f>+VERO!B173</f>
        <v>NCI-TSC/421-00	Comunicar la información a todos los niveles de la organización incluyendo líneas de comunicación independientes</v>
      </c>
      <c r="C93" s="25">
        <v>1</v>
      </c>
      <c r="D93" s="46">
        <f t="shared" si="2"/>
        <v>100</v>
      </c>
      <c r="E93" s="47">
        <f>+'A53a CUESTIONARIO'!G172</f>
        <v>100</v>
      </c>
      <c r="F93" s="28">
        <f t="shared" si="3"/>
        <v>1</v>
      </c>
      <c r="G93" s="17"/>
      <c r="I93" s="48"/>
    </row>
    <row r="94" spans="1:9">
      <c r="A94" s="15"/>
      <c r="B94" s="24" t="str">
        <f>+VERO!B175</f>
        <v>NCI-TSC/422-00 Información interna mínima que se debe comunicar</v>
      </c>
      <c r="C94" s="25">
        <v>1</v>
      </c>
      <c r="D94" s="46">
        <f t="shared" si="2"/>
        <v>100</v>
      </c>
      <c r="E94" s="47">
        <f>+'A53a CUESTIONARIO'!G174</f>
        <v>100</v>
      </c>
      <c r="F94" s="28">
        <f t="shared" si="3"/>
        <v>1</v>
      </c>
      <c r="G94" s="17"/>
      <c r="I94" s="48"/>
    </row>
    <row r="95" spans="1:9">
      <c r="A95" s="15"/>
      <c r="B95" s="41" t="str">
        <f>+VERO!B177</f>
        <v>PCI-TSC/430-00	COMUNICACIÓN EXTERNA DE LA INFORMACIÓN</v>
      </c>
      <c r="C95" s="42">
        <f>+C96</f>
        <v>1</v>
      </c>
      <c r="D95" s="43">
        <f t="shared" si="2"/>
        <v>100</v>
      </c>
      <c r="E95" s="44">
        <f>+'A53a CUESTIONARIO'!G176</f>
        <v>100</v>
      </c>
      <c r="F95" s="45">
        <f t="shared" si="3"/>
        <v>1</v>
      </c>
      <c r="G95" s="17"/>
      <c r="I95" s="48"/>
    </row>
    <row r="96" spans="1:9" ht="22.5" customHeight="1">
      <c r="A96" s="15"/>
      <c r="B96" s="24" t="str">
        <f>+VERO!B178</f>
        <v xml:space="preserve">NCI-TSC/431-00	Comunicación con la ciudadanía y otras instituciones; NCI-TSC/432-00 	Información externa mínima que se debe comunicar </v>
      </c>
      <c r="C96" s="25">
        <v>1</v>
      </c>
      <c r="D96" s="46">
        <f t="shared" si="2"/>
        <v>100</v>
      </c>
      <c r="E96" s="47">
        <f>+'A53a CUESTIONARIO'!G177</f>
        <v>100</v>
      </c>
      <c r="F96" s="28">
        <f t="shared" si="3"/>
        <v>1</v>
      </c>
      <c r="G96" s="17"/>
      <c r="I96" s="48"/>
    </row>
    <row r="97" spans="1:9">
      <c r="A97" s="15"/>
      <c r="B97" s="53" t="str">
        <f>+VERO!B183</f>
        <v>500-00 COMPONENTE SUPERVISIÓN</v>
      </c>
      <c r="C97" s="37">
        <f>+C98+C103+C101</f>
        <v>5</v>
      </c>
      <c r="D97" s="38">
        <f>+D98+D103+D101</f>
        <v>500</v>
      </c>
      <c r="E97" s="37">
        <f>+'A53a CUESTIONARIO'!G179</f>
        <v>500</v>
      </c>
      <c r="F97" s="40">
        <f t="shared" si="3"/>
        <v>1</v>
      </c>
      <c r="G97" s="17"/>
      <c r="I97" s="48"/>
    </row>
    <row r="98" spans="1:9">
      <c r="A98" s="15"/>
      <c r="B98" s="41" t="str">
        <f>+VERO!B184</f>
        <v>PCI-TSC/510-00	 EVALUACIÓN CONTINUA Y AUTOEVALUACIÓN</v>
      </c>
      <c r="C98" s="42">
        <f>+C99+C100</f>
        <v>2</v>
      </c>
      <c r="D98" s="43">
        <f t="shared" si="2"/>
        <v>200</v>
      </c>
      <c r="E98" s="44">
        <f>+'A53a CUESTIONARIO'!G180</f>
        <v>200</v>
      </c>
      <c r="F98" s="45">
        <f t="shared" si="3"/>
        <v>1</v>
      </c>
      <c r="G98" s="17"/>
      <c r="I98" s="48"/>
    </row>
    <row r="99" spans="1:9">
      <c r="A99" s="15"/>
      <c r="B99" s="24" t="str">
        <f>+VERO!B185</f>
        <v>NCI-TSC/511-00 Supervisión continua</v>
      </c>
      <c r="C99" s="25">
        <v>1</v>
      </c>
      <c r="D99" s="46">
        <f t="shared" si="2"/>
        <v>100</v>
      </c>
      <c r="E99" s="47">
        <f>+'A53a CUESTIONARIO'!G181</f>
        <v>100</v>
      </c>
      <c r="F99" s="28">
        <f t="shared" si="3"/>
        <v>1</v>
      </c>
      <c r="G99" s="17"/>
      <c r="I99" s="48"/>
    </row>
    <row r="100" spans="1:9">
      <c r="A100" s="15"/>
      <c r="B100" s="24" t="str">
        <f>+VERO!B187</f>
        <v>NCI-TSC/512-00 	Autoevaluaciones</v>
      </c>
      <c r="C100" s="25">
        <v>1</v>
      </c>
      <c r="D100" s="46">
        <f t="shared" si="2"/>
        <v>100</v>
      </c>
      <c r="E100" s="47">
        <f>+'A53a CUESTIONARIO'!G183</f>
        <v>100</v>
      </c>
      <c r="F100" s="28">
        <f t="shared" si="3"/>
        <v>1</v>
      </c>
      <c r="G100" s="17"/>
      <c r="I100" s="48"/>
    </row>
    <row r="101" spans="1:9" ht="20.25" customHeight="1">
      <c r="A101" s="15"/>
      <c r="B101" s="41" t="str">
        <f>+'A53a CUESTIONARIO'!_Toc93482941</f>
        <v>PCI-TSC/520-00 EVALUACIÓN INDEPENDIENTE</v>
      </c>
      <c r="C101" s="42">
        <f>+C102</f>
        <v>1</v>
      </c>
      <c r="D101" s="43">
        <f t="shared" si="2"/>
        <v>100</v>
      </c>
      <c r="E101" s="44">
        <f>+'A53a CUESTIONARIO'!G185</f>
        <v>100</v>
      </c>
      <c r="F101" s="45">
        <f t="shared" ref="F101:F102" si="4">(E101*100%)/D101</f>
        <v>1</v>
      </c>
      <c r="G101" s="17"/>
      <c r="I101" s="48"/>
    </row>
    <row r="102" spans="1:9" ht="24.75" customHeight="1">
      <c r="A102" s="15"/>
      <c r="B102" s="24" t="s">
        <v>206</v>
      </c>
      <c r="C102" s="25">
        <v>1</v>
      </c>
      <c r="D102" s="46">
        <f t="shared" ref="D102" si="5">+C102*100</f>
        <v>100</v>
      </c>
      <c r="E102" s="47">
        <f>+'A53a CUESTIONARIO'!G186</f>
        <v>100</v>
      </c>
      <c r="F102" s="28">
        <f t="shared" si="4"/>
        <v>1</v>
      </c>
      <c r="G102" s="17"/>
      <c r="I102" s="48"/>
    </row>
    <row r="103" spans="1:9">
      <c r="A103" s="15"/>
      <c r="B103" s="41" t="str">
        <f>+VERO!B194</f>
        <v>PCI-TSC/530-00	COMUNICACIÓN OPORTUNA DE LOS RESULTADOS DE LAS EVALUACIONES</v>
      </c>
      <c r="C103" s="42">
        <f>+C104+C105</f>
        <v>2</v>
      </c>
      <c r="D103" s="43">
        <f t="shared" si="2"/>
        <v>200</v>
      </c>
      <c r="E103" s="44">
        <f>+'A53a CUESTIONARIO'!G188</f>
        <v>200</v>
      </c>
      <c r="F103" s="45">
        <f t="shared" si="3"/>
        <v>1</v>
      </c>
      <c r="G103" s="17"/>
      <c r="I103" s="48"/>
    </row>
    <row r="104" spans="1:9">
      <c r="A104" s="15"/>
      <c r="B104" s="24" t="str">
        <f>+VERO!B195</f>
        <v>NCI-TSC/531-00	 Evaluar los resultados y comunicar las deficiencias</v>
      </c>
      <c r="C104" s="25">
        <v>1</v>
      </c>
      <c r="D104" s="46">
        <f t="shared" si="2"/>
        <v>100</v>
      </c>
      <c r="E104" s="47">
        <f>+'A53a CUESTIONARIO'!G189</f>
        <v>100</v>
      </c>
      <c r="F104" s="28">
        <f t="shared" si="3"/>
        <v>1</v>
      </c>
      <c r="G104" s="17"/>
      <c r="I104" s="48"/>
    </row>
    <row r="105" spans="1:9">
      <c r="A105" s="15"/>
      <c r="B105" s="24" t="str">
        <f>+VERO!B197</f>
        <v>NCI-TSC/532-00 	Controlar las medidas correctivas</v>
      </c>
      <c r="C105" s="25">
        <v>1</v>
      </c>
      <c r="D105" s="46">
        <f t="shared" si="2"/>
        <v>100</v>
      </c>
      <c r="E105" s="47">
        <f>+'A53a CUESTIONARIO'!G191</f>
        <v>100</v>
      </c>
      <c r="F105" s="28">
        <f t="shared" si="3"/>
        <v>1</v>
      </c>
      <c r="G105" s="17"/>
      <c r="I105" s="48"/>
    </row>
    <row r="106" spans="1:9">
      <c r="A106" s="54"/>
      <c r="B106" s="55"/>
      <c r="C106" s="56">
        <f>+C97+C44+C17+C54+C88</f>
        <v>94</v>
      </c>
      <c r="D106" s="56">
        <f>+D97+D44+D17+D54+D88</f>
        <v>9400</v>
      </c>
      <c r="E106" s="56">
        <f>+E97+E44+E17+E54+E88</f>
        <v>9400</v>
      </c>
      <c r="F106" s="57"/>
      <c r="G106" s="58"/>
      <c r="H106" s="59"/>
      <c r="I106" s="60"/>
    </row>
    <row r="110" spans="1:9" ht="40.5" customHeight="1"/>
  </sheetData>
  <mergeCells count="9">
    <mergeCell ref="H7:I7"/>
    <mergeCell ref="B15:F15"/>
    <mergeCell ref="A1:B2"/>
    <mergeCell ref="H1:I2"/>
    <mergeCell ref="C1:G1"/>
    <mergeCell ref="C2:G2"/>
    <mergeCell ref="A4:F4"/>
    <mergeCell ref="B6:F6"/>
    <mergeCell ref="H6:I6"/>
  </mergeCells>
  <conditionalFormatting sqref="F8:F12 F17:F105">
    <cfRule type="cellIs" dxfId="2" priority="4" operator="between">
      <formula>79%</formula>
      <formula>60%</formula>
    </cfRule>
    <cfRule type="cellIs" dxfId="1" priority="5" operator="lessThan">
      <formula>59%</formula>
    </cfRule>
    <cfRule type="cellIs" dxfId="0" priority="6" operator="greaterThan">
      <formula>80%</formula>
    </cfRule>
  </conditionalFormatting>
  <pageMargins left="0.7" right="0.7" top="0.75" bottom="0.75" header="0.3" footer="0.3"/>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E4"/>
  <sheetViews>
    <sheetView workbookViewId="0">
      <selection activeCell="E1" sqref="E1"/>
    </sheetView>
  </sheetViews>
  <sheetFormatPr baseColWidth="10" defaultColWidth="11" defaultRowHeight="15"/>
  <sheetData>
    <row r="1" spans="2:5">
      <c r="B1" t="s">
        <v>232</v>
      </c>
      <c r="C1" t="s">
        <v>233</v>
      </c>
      <c r="D1" t="s">
        <v>234</v>
      </c>
      <c r="E1" t="s">
        <v>235</v>
      </c>
    </row>
    <row r="3" spans="2:5">
      <c r="B3">
        <v>30</v>
      </c>
      <c r="C3">
        <v>10</v>
      </c>
      <c r="D3">
        <v>40</v>
      </c>
      <c r="E3">
        <v>20</v>
      </c>
    </row>
    <row r="4" spans="2:5">
      <c r="B4">
        <v>0</v>
      </c>
      <c r="C4">
        <v>0</v>
      </c>
      <c r="D4">
        <v>0</v>
      </c>
      <c r="E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19</vt:i4>
      </vt:variant>
    </vt:vector>
  </HeadingPairs>
  <TitlesOfParts>
    <vt:vector size="24" baseType="lpstr">
      <vt:lpstr>A52 SUPERVI CONT</vt:lpstr>
      <vt:lpstr>A53a CUESTIONARIO</vt:lpstr>
      <vt:lpstr>VERO</vt:lpstr>
      <vt:lpstr>A53bRESUMEN</vt:lpstr>
      <vt:lpstr>Hoja2</vt:lpstr>
      <vt:lpstr>'A53a CUESTIONARIO'!_Toc88660102</vt:lpstr>
      <vt:lpstr>'A53a CUESTIONARIO'!_Toc88660142</vt:lpstr>
      <vt:lpstr>'A53a CUESTIONARIO'!_Toc89771361</vt:lpstr>
      <vt:lpstr>'A53a CUESTIONARIO'!_Toc90391670</vt:lpstr>
      <vt:lpstr>'A53a CUESTIONARIO'!_Toc90391682</vt:lpstr>
      <vt:lpstr>'A53a CUESTIONARIO'!_Toc90391683</vt:lpstr>
      <vt:lpstr>'A53a CUESTIONARIO'!_Toc90391686</vt:lpstr>
      <vt:lpstr>'A53a CUESTIONARIO'!_Toc90391689</vt:lpstr>
      <vt:lpstr>'A53a CUESTIONARIO'!_Toc90391691</vt:lpstr>
      <vt:lpstr>'A53a CUESTIONARIO'!_Toc90391694</vt:lpstr>
      <vt:lpstr>'A53a CUESTIONARIO'!_Toc90391695</vt:lpstr>
      <vt:lpstr>'A53a CUESTIONARIO'!_Toc90391696</vt:lpstr>
      <vt:lpstr>'A53a CUESTIONARIO'!_Toc90391697</vt:lpstr>
      <vt:lpstr>'A53a CUESTIONARIO'!_Toc90391698</vt:lpstr>
      <vt:lpstr>'A53a CUESTIONARIO'!_Toc90391699</vt:lpstr>
      <vt:lpstr>'A53a CUESTIONARIO'!_Toc90391700</vt:lpstr>
      <vt:lpstr>'A53a CUESTIONARIO'!_Toc90391701</vt:lpstr>
      <vt:lpstr>'A53a CUESTIONARIO'!_Toc90391710</vt:lpstr>
      <vt:lpstr>'A53a CUESTIONARIO'!_Toc93482941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dc:creator>
  <cp:lastModifiedBy>Julissa Orellana</cp:lastModifiedBy>
  <cp:lastPrinted>2023-06-07T19:27:26Z</cp:lastPrinted>
  <dcterms:created xsi:type="dcterms:W3CDTF">2021-12-13T13:32:00Z</dcterms:created>
  <dcterms:modified xsi:type="dcterms:W3CDTF">2025-06-18T16:51:36Z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09D3D1CEE6FE4D40A8DB533198953669</vt:lpwstr>
  </property>
  <property fmtid="{D5CDD505-2E9C-101B-9397-08002B2CF9AE}" pid="3" name="KSOProductBuildVer">
    <vt:lpwstr>2058-11.2.0.11486</vt:lpwstr>
  </property>
</Properties>
</file>